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Keeo4design\Kulturní dům a sociální bydlení Krumvíř\"/>
    </mc:Choice>
  </mc:AlternateContent>
  <xr:revisionPtr revIDLastSave="0" documentId="10_ncr:100010_{B90CCC98-7BEC-4EBE-B69B-3357F409BCFF}" xr6:coauthVersionLast="31" xr6:coauthVersionMax="31" xr10:uidLastSave="{00000000-0000-0000-0000-000000000000}"/>
  <bookViews>
    <workbookView xWindow="360" yWindow="270" windowWidth="18735" windowHeight="122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'SO01 001 Pol'!$A$1:$W$422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41" i="1"/>
  <c r="F41" i="1"/>
  <c r="G40" i="1"/>
  <c r="F40" i="1"/>
  <c r="G39" i="1"/>
  <c r="F39" i="1"/>
  <c r="G421" i="12"/>
  <c r="BA296" i="12"/>
  <c r="BA254" i="12"/>
  <c r="BA252" i="12"/>
  <c r="BA247" i="12"/>
  <c r="BA229" i="12"/>
  <c r="BA226" i="12"/>
  <c r="BA223" i="12"/>
  <c r="BA220" i="12"/>
  <c r="BA208" i="12"/>
  <c r="BA202" i="12"/>
  <c r="BA195" i="12"/>
  <c r="BA194" i="12"/>
  <c r="BA193" i="12"/>
  <c r="BA192" i="12"/>
  <c r="BA48" i="12"/>
  <c r="BA40" i="12"/>
  <c r="BA38" i="12"/>
  <c r="BA31" i="12"/>
  <c r="BA13" i="12"/>
  <c r="BA10" i="12"/>
  <c r="G9" i="12"/>
  <c r="G8" i="12" s="1"/>
  <c r="I9" i="12"/>
  <c r="I8" i="12" s="1"/>
  <c r="K9" i="12"/>
  <c r="O9" i="12"/>
  <c r="O8" i="12" s="1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1" i="12"/>
  <c r="M21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9" i="12"/>
  <c r="I39" i="12"/>
  <c r="K39" i="12"/>
  <c r="M39" i="12"/>
  <c r="O39" i="12"/>
  <c r="Q39" i="12"/>
  <c r="V39" i="12"/>
  <c r="G42" i="12"/>
  <c r="I42" i="12"/>
  <c r="K42" i="12"/>
  <c r="M42" i="12"/>
  <c r="O42" i="12"/>
  <c r="Q42" i="12"/>
  <c r="V42" i="12"/>
  <c r="G44" i="12"/>
  <c r="O44" i="12"/>
  <c r="G45" i="12"/>
  <c r="M45" i="12" s="1"/>
  <c r="M44" i="12" s="1"/>
  <c r="I45" i="12"/>
  <c r="I44" i="12" s="1"/>
  <c r="K45" i="12"/>
  <c r="K44" i="12" s="1"/>
  <c r="O45" i="12"/>
  <c r="Q45" i="12"/>
  <c r="Q44" i="12" s="1"/>
  <c r="V45" i="12"/>
  <c r="V44" i="12" s="1"/>
  <c r="G47" i="12"/>
  <c r="I47" i="12"/>
  <c r="K47" i="12"/>
  <c r="M47" i="12"/>
  <c r="O47" i="12"/>
  <c r="Q47" i="12"/>
  <c r="V47" i="12"/>
  <c r="G50" i="12"/>
  <c r="I50" i="12"/>
  <c r="K50" i="12"/>
  <c r="M50" i="12"/>
  <c r="O50" i="12"/>
  <c r="Q50" i="12"/>
  <c r="V50" i="12"/>
  <c r="G52" i="12"/>
  <c r="O52" i="12"/>
  <c r="G53" i="12"/>
  <c r="M53" i="12" s="1"/>
  <c r="M52" i="12" s="1"/>
  <c r="I53" i="12"/>
  <c r="I52" i="12" s="1"/>
  <c r="K53" i="12"/>
  <c r="K52" i="12" s="1"/>
  <c r="O53" i="12"/>
  <c r="Q53" i="12"/>
  <c r="Q52" i="12" s="1"/>
  <c r="V53" i="12"/>
  <c r="V52" i="12" s="1"/>
  <c r="G57" i="12"/>
  <c r="G56" i="12" s="1"/>
  <c r="I57" i="12"/>
  <c r="I56" i="12" s="1"/>
  <c r="K57" i="12"/>
  <c r="M57" i="12"/>
  <c r="O57" i="12"/>
  <c r="O56" i="12" s="1"/>
  <c r="Q57" i="12"/>
  <c r="Q56" i="12" s="1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K56" i="12" s="1"/>
  <c r="M63" i="12"/>
  <c r="O63" i="12"/>
  <c r="Q63" i="12"/>
  <c r="V63" i="12"/>
  <c r="V56" i="12" s="1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3" i="12"/>
  <c r="I93" i="12"/>
  <c r="K93" i="12"/>
  <c r="M93" i="12"/>
  <c r="O93" i="12"/>
  <c r="Q93" i="12"/>
  <c r="V93" i="12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Q107" i="12"/>
  <c r="V107" i="12"/>
  <c r="G111" i="12"/>
  <c r="I111" i="12"/>
  <c r="K111" i="12"/>
  <c r="M111" i="12"/>
  <c r="O111" i="12"/>
  <c r="Q111" i="12"/>
  <c r="V111" i="12"/>
  <c r="G118" i="12"/>
  <c r="I118" i="12"/>
  <c r="K118" i="12"/>
  <c r="M118" i="12"/>
  <c r="O118" i="12"/>
  <c r="Q118" i="12"/>
  <c r="V118" i="12"/>
  <c r="G125" i="12"/>
  <c r="I125" i="12"/>
  <c r="K125" i="12"/>
  <c r="M125" i="12"/>
  <c r="O125" i="12"/>
  <c r="Q125" i="12"/>
  <c r="V125" i="12"/>
  <c r="G129" i="12"/>
  <c r="M129" i="12" s="1"/>
  <c r="I129" i="12"/>
  <c r="K129" i="12"/>
  <c r="O129" i="12"/>
  <c r="Q129" i="12"/>
  <c r="V129" i="12"/>
  <c r="G133" i="12"/>
  <c r="I133" i="12"/>
  <c r="K133" i="12"/>
  <c r="K132" i="12" s="1"/>
  <c r="M133" i="12"/>
  <c r="O133" i="12"/>
  <c r="Q133" i="12"/>
  <c r="V133" i="12"/>
  <c r="V132" i="12" s="1"/>
  <c r="G135" i="12"/>
  <c r="G132" i="12" s="1"/>
  <c r="I135" i="12"/>
  <c r="K135" i="12"/>
  <c r="M135" i="12"/>
  <c r="O135" i="12"/>
  <c r="O132" i="12" s="1"/>
  <c r="Q135" i="12"/>
  <c r="V135" i="12"/>
  <c r="G137" i="12"/>
  <c r="M137" i="12" s="1"/>
  <c r="I137" i="12"/>
  <c r="K137" i="12"/>
  <c r="O137" i="12"/>
  <c r="Q137" i="12"/>
  <c r="V137" i="12"/>
  <c r="G140" i="12"/>
  <c r="M140" i="12" s="1"/>
  <c r="I140" i="12"/>
  <c r="I132" i="12" s="1"/>
  <c r="K140" i="12"/>
  <c r="O140" i="12"/>
  <c r="Q140" i="12"/>
  <c r="Q132" i="12" s="1"/>
  <c r="V140" i="12"/>
  <c r="G143" i="12"/>
  <c r="I143" i="12"/>
  <c r="K143" i="12"/>
  <c r="M143" i="12"/>
  <c r="O143" i="12"/>
  <c r="Q143" i="12"/>
  <c r="V143" i="12"/>
  <c r="G146" i="12"/>
  <c r="I146" i="12"/>
  <c r="K146" i="12"/>
  <c r="M146" i="12"/>
  <c r="O146" i="12"/>
  <c r="Q146" i="12"/>
  <c r="V146" i="12"/>
  <c r="G149" i="12"/>
  <c r="M149" i="12" s="1"/>
  <c r="I149" i="12"/>
  <c r="K149" i="12"/>
  <c r="O149" i="12"/>
  <c r="Q149" i="12"/>
  <c r="V149" i="12"/>
  <c r="G152" i="12"/>
  <c r="M152" i="12" s="1"/>
  <c r="I152" i="12"/>
  <c r="K152" i="12"/>
  <c r="O152" i="12"/>
  <c r="Q152" i="12"/>
  <c r="V152" i="12"/>
  <c r="G154" i="12"/>
  <c r="I154" i="12"/>
  <c r="K154" i="12"/>
  <c r="M154" i="12"/>
  <c r="O154" i="12"/>
  <c r="Q154" i="12"/>
  <c r="V154" i="12"/>
  <c r="G157" i="12"/>
  <c r="I157" i="12"/>
  <c r="K157" i="12"/>
  <c r="M157" i="12"/>
  <c r="O157" i="12"/>
  <c r="Q157" i="12"/>
  <c r="V157" i="12"/>
  <c r="G161" i="12"/>
  <c r="M161" i="12" s="1"/>
  <c r="I161" i="12"/>
  <c r="K161" i="12"/>
  <c r="O161" i="12"/>
  <c r="Q161" i="12"/>
  <c r="V161" i="12"/>
  <c r="G165" i="12"/>
  <c r="M165" i="12" s="1"/>
  <c r="I165" i="12"/>
  <c r="K165" i="12"/>
  <c r="O165" i="12"/>
  <c r="Q165" i="12"/>
  <c r="V165" i="12"/>
  <c r="G169" i="12"/>
  <c r="I169" i="12"/>
  <c r="K169" i="12"/>
  <c r="M169" i="12"/>
  <c r="O169" i="12"/>
  <c r="Q169" i="12"/>
  <c r="V169" i="12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Q173" i="12"/>
  <c r="V173" i="12"/>
  <c r="G191" i="12"/>
  <c r="M191" i="12" s="1"/>
  <c r="I191" i="12"/>
  <c r="K191" i="12"/>
  <c r="O191" i="12"/>
  <c r="Q191" i="12"/>
  <c r="V191" i="12"/>
  <c r="G198" i="12"/>
  <c r="I198" i="12"/>
  <c r="K198" i="12"/>
  <c r="M198" i="12"/>
  <c r="O198" i="12"/>
  <c r="Q198" i="12"/>
  <c r="V198" i="12"/>
  <c r="G200" i="12"/>
  <c r="I200" i="12"/>
  <c r="K200" i="12"/>
  <c r="M200" i="12"/>
  <c r="O200" i="12"/>
  <c r="Q200" i="12"/>
  <c r="V200" i="12"/>
  <c r="G203" i="12"/>
  <c r="M203" i="12" s="1"/>
  <c r="I203" i="12"/>
  <c r="K203" i="12"/>
  <c r="O203" i="12"/>
  <c r="Q203" i="12"/>
  <c r="V203" i="12"/>
  <c r="G205" i="12"/>
  <c r="M205" i="12" s="1"/>
  <c r="I205" i="12"/>
  <c r="K205" i="12"/>
  <c r="O205" i="12"/>
  <c r="Q205" i="12"/>
  <c r="V205" i="12"/>
  <c r="G207" i="12"/>
  <c r="I207" i="12"/>
  <c r="K207" i="12"/>
  <c r="M207" i="12"/>
  <c r="O207" i="12"/>
  <c r="Q207" i="12"/>
  <c r="V207" i="12"/>
  <c r="G209" i="12"/>
  <c r="I209" i="12"/>
  <c r="K209" i="12"/>
  <c r="M209" i="12"/>
  <c r="O209" i="12"/>
  <c r="Q209" i="12"/>
  <c r="V209" i="12"/>
  <c r="G211" i="12"/>
  <c r="M211" i="12" s="1"/>
  <c r="I211" i="12"/>
  <c r="K211" i="12"/>
  <c r="O211" i="12"/>
  <c r="Q211" i="12"/>
  <c r="V211" i="12"/>
  <c r="G214" i="12"/>
  <c r="M214" i="12" s="1"/>
  <c r="I214" i="12"/>
  <c r="K214" i="12"/>
  <c r="O214" i="12"/>
  <c r="Q214" i="12"/>
  <c r="V214" i="12"/>
  <c r="G218" i="12"/>
  <c r="G217" i="12" s="1"/>
  <c r="I218" i="12"/>
  <c r="K218" i="12"/>
  <c r="M218" i="12"/>
  <c r="O218" i="12"/>
  <c r="O217" i="12" s="1"/>
  <c r="Q218" i="12"/>
  <c r="V218" i="12"/>
  <c r="G221" i="12"/>
  <c r="M221" i="12" s="1"/>
  <c r="I221" i="12"/>
  <c r="I217" i="12" s="1"/>
  <c r="K221" i="12"/>
  <c r="O221" i="12"/>
  <c r="Q221" i="12"/>
  <c r="Q217" i="12" s="1"/>
  <c r="V221" i="12"/>
  <c r="G224" i="12"/>
  <c r="M224" i="12" s="1"/>
  <c r="I224" i="12"/>
  <c r="K224" i="12"/>
  <c r="O224" i="12"/>
  <c r="Q224" i="12"/>
  <c r="V224" i="12"/>
  <c r="G227" i="12"/>
  <c r="I227" i="12"/>
  <c r="K227" i="12"/>
  <c r="K217" i="12" s="1"/>
  <c r="M227" i="12"/>
  <c r="O227" i="12"/>
  <c r="Q227" i="12"/>
  <c r="V227" i="12"/>
  <c r="V217" i="12" s="1"/>
  <c r="G230" i="12"/>
  <c r="I230" i="12"/>
  <c r="K230" i="12"/>
  <c r="M230" i="12"/>
  <c r="O230" i="12"/>
  <c r="Q230" i="12"/>
  <c r="V230" i="12"/>
  <c r="G232" i="12"/>
  <c r="M232" i="12" s="1"/>
  <c r="I232" i="12"/>
  <c r="K232" i="12"/>
  <c r="O232" i="12"/>
  <c r="Q232" i="12"/>
  <c r="V232" i="12"/>
  <c r="G234" i="12"/>
  <c r="M234" i="12" s="1"/>
  <c r="I234" i="12"/>
  <c r="K234" i="12"/>
  <c r="O234" i="12"/>
  <c r="Q234" i="12"/>
  <c r="V234" i="12"/>
  <c r="G237" i="12"/>
  <c r="I237" i="12"/>
  <c r="K237" i="12"/>
  <c r="M237" i="12"/>
  <c r="O237" i="12"/>
  <c r="Q237" i="12"/>
  <c r="V237" i="12"/>
  <c r="G240" i="12"/>
  <c r="I240" i="12"/>
  <c r="K240" i="12"/>
  <c r="M240" i="12"/>
  <c r="O240" i="12"/>
  <c r="Q240" i="12"/>
  <c r="V240" i="12"/>
  <c r="G243" i="12"/>
  <c r="M243" i="12" s="1"/>
  <c r="I243" i="12"/>
  <c r="K243" i="12"/>
  <c r="O243" i="12"/>
  <c r="Q243" i="12"/>
  <c r="V243" i="12"/>
  <c r="G246" i="12"/>
  <c r="M246" i="12" s="1"/>
  <c r="I246" i="12"/>
  <c r="K246" i="12"/>
  <c r="O246" i="12"/>
  <c r="Q246" i="12"/>
  <c r="V246" i="12"/>
  <c r="G248" i="12"/>
  <c r="I248" i="12"/>
  <c r="K248" i="12"/>
  <c r="M248" i="12"/>
  <c r="O248" i="12"/>
  <c r="Q248" i="12"/>
  <c r="V248" i="12"/>
  <c r="G251" i="12"/>
  <c r="I251" i="12"/>
  <c r="K251" i="12"/>
  <c r="M251" i="12"/>
  <c r="O251" i="12"/>
  <c r="Q251" i="12"/>
  <c r="V251" i="12"/>
  <c r="G253" i="12"/>
  <c r="M253" i="12" s="1"/>
  <c r="I253" i="12"/>
  <c r="K253" i="12"/>
  <c r="O253" i="12"/>
  <c r="Q253" i="12"/>
  <c r="V253" i="12"/>
  <c r="G255" i="12"/>
  <c r="M255" i="12" s="1"/>
  <c r="I255" i="12"/>
  <c r="K255" i="12"/>
  <c r="O255" i="12"/>
  <c r="Q255" i="12"/>
  <c r="V255" i="12"/>
  <c r="G257" i="12"/>
  <c r="I257" i="12"/>
  <c r="K257" i="12"/>
  <c r="M257" i="12"/>
  <c r="O257" i="12"/>
  <c r="Q257" i="12"/>
  <c r="V257" i="12"/>
  <c r="G259" i="12"/>
  <c r="I259" i="12"/>
  <c r="K259" i="12"/>
  <c r="M259" i="12"/>
  <c r="O259" i="12"/>
  <c r="Q259" i="12"/>
  <c r="V259" i="12"/>
  <c r="G261" i="12"/>
  <c r="M261" i="12" s="1"/>
  <c r="I261" i="12"/>
  <c r="K261" i="12"/>
  <c r="O261" i="12"/>
  <c r="Q261" i="12"/>
  <c r="V261" i="12"/>
  <c r="G263" i="12"/>
  <c r="M263" i="12" s="1"/>
  <c r="I263" i="12"/>
  <c r="K263" i="12"/>
  <c r="O263" i="12"/>
  <c r="Q263" i="12"/>
  <c r="V263" i="12"/>
  <c r="G265" i="12"/>
  <c r="I265" i="12"/>
  <c r="K265" i="12"/>
  <c r="M265" i="12"/>
  <c r="O265" i="12"/>
  <c r="Q265" i="12"/>
  <c r="V265" i="12"/>
  <c r="G267" i="12"/>
  <c r="I267" i="12"/>
  <c r="K267" i="12"/>
  <c r="M267" i="12"/>
  <c r="O267" i="12"/>
  <c r="Q267" i="12"/>
  <c r="V267" i="12"/>
  <c r="G269" i="12"/>
  <c r="M269" i="12" s="1"/>
  <c r="I269" i="12"/>
  <c r="K269" i="12"/>
  <c r="O269" i="12"/>
  <c r="Q269" i="12"/>
  <c r="V269" i="12"/>
  <c r="G271" i="12"/>
  <c r="M271" i="12" s="1"/>
  <c r="I271" i="12"/>
  <c r="K271" i="12"/>
  <c r="O271" i="12"/>
  <c r="Q271" i="12"/>
  <c r="V271" i="12"/>
  <c r="G273" i="12"/>
  <c r="I273" i="12"/>
  <c r="K273" i="12"/>
  <c r="M273" i="12"/>
  <c r="O273" i="12"/>
  <c r="Q273" i="12"/>
  <c r="V273" i="12"/>
  <c r="G275" i="12"/>
  <c r="I275" i="12"/>
  <c r="K275" i="12"/>
  <c r="M275" i="12"/>
  <c r="O275" i="12"/>
  <c r="Q275" i="12"/>
  <c r="V275" i="12"/>
  <c r="G277" i="12"/>
  <c r="M277" i="12" s="1"/>
  <c r="I277" i="12"/>
  <c r="K277" i="12"/>
  <c r="O277" i="12"/>
  <c r="Q277" i="12"/>
  <c r="V277" i="12"/>
  <c r="G279" i="12"/>
  <c r="M279" i="12" s="1"/>
  <c r="I279" i="12"/>
  <c r="K279" i="12"/>
  <c r="O279" i="12"/>
  <c r="Q279" i="12"/>
  <c r="V279" i="12"/>
  <c r="G281" i="12"/>
  <c r="I281" i="12"/>
  <c r="K281" i="12"/>
  <c r="M281" i="12"/>
  <c r="O281" i="12"/>
  <c r="Q281" i="12"/>
  <c r="V281" i="12"/>
  <c r="G283" i="12"/>
  <c r="I283" i="12"/>
  <c r="K283" i="12"/>
  <c r="M283" i="12"/>
  <c r="O283" i="12"/>
  <c r="Q283" i="12"/>
  <c r="V283" i="12"/>
  <c r="G295" i="12"/>
  <c r="M295" i="12" s="1"/>
  <c r="I295" i="12"/>
  <c r="K295" i="12"/>
  <c r="O295" i="12"/>
  <c r="Q295" i="12"/>
  <c r="V295" i="12"/>
  <c r="G297" i="12"/>
  <c r="M297" i="12" s="1"/>
  <c r="I297" i="12"/>
  <c r="K297" i="12"/>
  <c r="O297" i="12"/>
  <c r="Q297" i="12"/>
  <c r="V297" i="12"/>
  <c r="G316" i="12"/>
  <c r="I316" i="12"/>
  <c r="K316" i="12"/>
  <c r="M316" i="12"/>
  <c r="O316" i="12"/>
  <c r="Q316" i="12"/>
  <c r="V316" i="12"/>
  <c r="G329" i="12"/>
  <c r="I329" i="12"/>
  <c r="K329" i="12"/>
  <c r="M329" i="12"/>
  <c r="O329" i="12"/>
  <c r="Q329" i="12"/>
  <c r="V329" i="12"/>
  <c r="G338" i="12"/>
  <c r="M338" i="12" s="1"/>
  <c r="I338" i="12"/>
  <c r="K338" i="12"/>
  <c r="O338" i="12"/>
  <c r="Q338" i="12"/>
  <c r="V338" i="12"/>
  <c r="G340" i="12"/>
  <c r="M340" i="12" s="1"/>
  <c r="I340" i="12"/>
  <c r="K340" i="12"/>
  <c r="O340" i="12"/>
  <c r="Q340" i="12"/>
  <c r="V340" i="12"/>
  <c r="G342" i="12"/>
  <c r="I342" i="12"/>
  <c r="K342" i="12"/>
  <c r="M342" i="12"/>
  <c r="O342" i="12"/>
  <c r="Q342" i="12"/>
  <c r="V342" i="12"/>
  <c r="G344" i="12"/>
  <c r="I344" i="12"/>
  <c r="K344" i="12"/>
  <c r="M344" i="12"/>
  <c r="O344" i="12"/>
  <c r="Q344" i="12"/>
  <c r="V344" i="12"/>
  <c r="G351" i="12"/>
  <c r="M351" i="12" s="1"/>
  <c r="I351" i="12"/>
  <c r="K351" i="12"/>
  <c r="O351" i="12"/>
  <c r="Q351" i="12"/>
  <c r="V351" i="12"/>
  <c r="G357" i="12"/>
  <c r="M357" i="12" s="1"/>
  <c r="I357" i="12"/>
  <c r="K357" i="12"/>
  <c r="O357" i="12"/>
  <c r="Q357" i="12"/>
  <c r="V357" i="12"/>
  <c r="G360" i="12"/>
  <c r="I360" i="12"/>
  <c r="K360" i="12"/>
  <c r="M360" i="12"/>
  <c r="O360" i="12"/>
  <c r="Q360" i="12"/>
  <c r="V360" i="12"/>
  <c r="G364" i="12"/>
  <c r="G363" i="12" s="1"/>
  <c r="I364" i="12"/>
  <c r="I363" i="12" s="1"/>
  <c r="K364" i="12"/>
  <c r="O364" i="12"/>
  <c r="O363" i="12" s="1"/>
  <c r="Q364" i="12"/>
  <c r="Q363" i="12" s="1"/>
  <c r="V364" i="12"/>
  <c r="G366" i="12"/>
  <c r="M366" i="12" s="1"/>
  <c r="I366" i="12"/>
  <c r="K366" i="12"/>
  <c r="K363" i="12" s="1"/>
  <c r="O366" i="12"/>
  <c r="Q366" i="12"/>
  <c r="V366" i="12"/>
  <c r="V363" i="12" s="1"/>
  <c r="G368" i="12"/>
  <c r="I368" i="12"/>
  <c r="K368" i="12"/>
  <c r="M368" i="12"/>
  <c r="O368" i="12"/>
  <c r="Q368" i="12"/>
  <c r="V368" i="12"/>
  <c r="G370" i="12"/>
  <c r="I370" i="12"/>
  <c r="K370" i="12"/>
  <c r="M370" i="12"/>
  <c r="O370" i="12"/>
  <c r="Q370" i="12"/>
  <c r="V370" i="12"/>
  <c r="G372" i="12"/>
  <c r="M372" i="12" s="1"/>
  <c r="I372" i="12"/>
  <c r="K372" i="12"/>
  <c r="O372" i="12"/>
  <c r="Q372" i="12"/>
  <c r="V372" i="12"/>
  <c r="G374" i="12"/>
  <c r="M374" i="12" s="1"/>
  <c r="I374" i="12"/>
  <c r="K374" i="12"/>
  <c r="O374" i="12"/>
  <c r="Q374" i="12"/>
  <c r="V374" i="12"/>
  <c r="G376" i="12"/>
  <c r="I376" i="12"/>
  <c r="K376" i="12"/>
  <c r="M376" i="12"/>
  <c r="O376" i="12"/>
  <c r="Q376" i="12"/>
  <c r="V376" i="12"/>
  <c r="G378" i="12"/>
  <c r="I378" i="12"/>
  <c r="K378" i="12"/>
  <c r="M378" i="12"/>
  <c r="O378" i="12"/>
  <c r="Q378" i="12"/>
  <c r="V378" i="12"/>
  <c r="G380" i="12"/>
  <c r="M380" i="12" s="1"/>
  <c r="I380" i="12"/>
  <c r="K380" i="12"/>
  <c r="O380" i="12"/>
  <c r="Q380" i="12"/>
  <c r="V380" i="12"/>
  <c r="G382" i="12"/>
  <c r="M382" i="12" s="1"/>
  <c r="I382" i="12"/>
  <c r="K382" i="12"/>
  <c r="O382" i="12"/>
  <c r="Q382" i="12"/>
  <c r="V382" i="12"/>
  <c r="G384" i="12"/>
  <c r="I384" i="12"/>
  <c r="K384" i="12"/>
  <c r="M384" i="12"/>
  <c r="O384" i="12"/>
  <c r="Q384" i="12"/>
  <c r="V384" i="12"/>
  <c r="G386" i="12"/>
  <c r="I386" i="12"/>
  <c r="K386" i="12"/>
  <c r="M386" i="12"/>
  <c r="O386" i="12"/>
  <c r="Q386" i="12"/>
  <c r="V386" i="12"/>
  <c r="G388" i="12"/>
  <c r="M388" i="12" s="1"/>
  <c r="I388" i="12"/>
  <c r="K388" i="12"/>
  <c r="O388" i="12"/>
  <c r="Q388" i="12"/>
  <c r="V388" i="12"/>
  <c r="G390" i="12"/>
  <c r="M390" i="12" s="1"/>
  <c r="I390" i="12"/>
  <c r="K390" i="12"/>
  <c r="O390" i="12"/>
  <c r="Q390" i="12"/>
  <c r="V390" i="12"/>
  <c r="G392" i="12"/>
  <c r="I392" i="12"/>
  <c r="K392" i="12"/>
  <c r="M392" i="12"/>
  <c r="O392" i="12"/>
  <c r="Q392" i="12"/>
  <c r="V392" i="12"/>
  <c r="G394" i="12"/>
  <c r="I394" i="12"/>
  <c r="K394" i="12"/>
  <c r="M394" i="12"/>
  <c r="O394" i="12"/>
  <c r="Q394" i="12"/>
  <c r="V394" i="12"/>
  <c r="G396" i="12"/>
  <c r="M396" i="12" s="1"/>
  <c r="I396" i="12"/>
  <c r="K396" i="12"/>
  <c r="O396" i="12"/>
  <c r="Q396" i="12"/>
  <c r="V396" i="12"/>
  <c r="G398" i="12"/>
  <c r="I398" i="12"/>
  <c r="K398" i="12"/>
  <c r="M398" i="12"/>
  <c r="O398" i="12"/>
  <c r="Q398" i="12"/>
  <c r="V398" i="12"/>
  <c r="G400" i="12"/>
  <c r="I400" i="12"/>
  <c r="K400" i="12"/>
  <c r="M400" i="12"/>
  <c r="O400" i="12"/>
  <c r="Q400" i="12"/>
  <c r="V400" i="12"/>
  <c r="G402" i="12"/>
  <c r="I402" i="12"/>
  <c r="K402" i="12"/>
  <c r="M402" i="12"/>
  <c r="O402" i="12"/>
  <c r="Q402" i="12"/>
  <c r="V402" i="12"/>
  <c r="G404" i="12"/>
  <c r="M404" i="12" s="1"/>
  <c r="I404" i="12"/>
  <c r="K404" i="12"/>
  <c r="O404" i="12"/>
  <c r="Q404" i="12"/>
  <c r="V404" i="12"/>
  <c r="G406" i="12"/>
  <c r="I406" i="12"/>
  <c r="K406" i="12"/>
  <c r="M406" i="12"/>
  <c r="O406" i="12"/>
  <c r="Q406" i="12"/>
  <c r="V406" i="12"/>
  <c r="G408" i="12"/>
  <c r="I408" i="12"/>
  <c r="K408" i="12"/>
  <c r="M408" i="12"/>
  <c r="O408" i="12"/>
  <c r="Q408" i="12"/>
  <c r="V408" i="12"/>
  <c r="G410" i="12"/>
  <c r="I410" i="12"/>
  <c r="K410" i="12"/>
  <c r="M410" i="12"/>
  <c r="O410" i="12"/>
  <c r="Q410" i="12"/>
  <c r="V410" i="12"/>
  <c r="G412" i="12"/>
  <c r="M412" i="12" s="1"/>
  <c r="I412" i="12"/>
  <c r="K412" i="12"/>
  <c r="O412" i="12"/>
  <c r="Q412" i="12"/>
  <c r="V412" i="12"/>
  <c r="G414" i="12"/>
  <c r="I414" i="12"/>
  <c r="K414" i="12"/>
  <c r="M414" i="12"/>
  <c r="O414" i="12"/>
  <c r="Q414" i="12"/>
  <c r="V414" i="12"/>
  <c r="G417" i="12"/>
  <c r="I417" i="12"/>
  <c r="K417" i="12"/>
  <c r="M417" i="12"/>
  <c r="O417" i="12"/>
  <c r="Q417" i="12"/>
  <c r="V417" i="12"/>
  <c r="AE421" i="12"/>
  <c r="I20" i="1"/>
  <c r="I19" i="1"/>
  <c r="I18" i="1"/>
  <c r="I17" i="1"/>
  <c r="I16" i="1"/>
  <c r="I56" i="1"/>
  <c r="J55" i="1" s="1"/>
  <c r="F42" i="1"/>
  <c r="G23" i="1" s="1"/>
  <c r="G42" i="1"/>
  <c r="G25" i="1" s="1"/>
  <c r="H42" i="1"/>
  <c r="I41" i="1"/>
  <c r="I40" i="1"/>
  <c r="I39" i="1"/>
  <c r="I42" i="1" s="1"/>
  <c r="J41" i="1" s="1"/>
  <c r="J49" i="1" l="1"/>
  <c r="J50" i="1"/>
  <c r="J52" i="1"/>
  <c r="J54" i="1"/>
  <c r="J51" i="1"/>
  <c r="J53" i="1"/>
  <c r="A27" i="1"/>
  <c r="A28" i="1" s="1"/>
  <c r="G28" i="1" s="1"/>
  <c r="G27" i="1" s="1"/>
  <c r="G29" i="1" s="1"/>
  <c r="M56" i="12"/>
  <c r="M217" i="12"/>
  <c r="M132" i="12"/>
  <c r="M364" i="12"/>
  <c r="M363" i="12" s="1"/>
  <c r="M9" i="12"/>
  <c r="M8" i="12" s="1"/>
  <c r="AF421" i="12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<sst xmlns="http://schemas.openxmlformats.org/spreadsheetml/2006/main" count="1635" uniqueCount="527">
  <si>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</si>
  <si>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</si>
  <si>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</si>
  <si>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</si>
  <si>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</si>
  <si>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</si>
  <si>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</si>
  <si>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</si>
  <si>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</si>
  <si>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</si>
  <si>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</si>
  <si>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</si>
  <si>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</si>
  <si>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</si>
  <si>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</si>
  <si>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</si>
  <si>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</si>
  <si>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</si>
  <si>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</si>
  <si>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</si>
  <si>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</si>
  <si>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</si>
  <si>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</si>
  <si>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</si>
  <si>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</si>
  <si>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</si>
  <si>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</si>
  <si>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</si>
  <si>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</si>
  <si>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</si>
  <si>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</si>
  <si>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</si>
  <si>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</si>
  <si>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</si>
  <si>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</si>
  <si>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</si>
  <si>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</si>
  <si>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</si>
  <si>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</si>
  <si>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</si>
  <si>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</si>
  <si>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</si>
  <si>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</si>
  <si>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</si>
  <si>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Zdravotně technické instalace</t>
  </si>
  <si>
    <t>SO01</t>
  </si>
  <si>
    <t>Novostavba BD</t>
  </si>
  <si>
    <t>Objekt:</t>
  </si>
  <si>
    <t>Rozpočet:</t>
  </si>
  <si>
    <t>2018030</t>
  </si>
  <si>
    <t>Novostavba BD Krumvíř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</si>
  <si>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</si>
  <si>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</si>
  <si>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</si>
  <si>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</si>
  <si>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</si>
  <si>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</si>
  <si>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</si>
  <si>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</si>
  <si>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Svislé a kompletní konstrukce</t>
  </si>
  <si>
    <t>4</t>
  </si>
  <si>
    <t>Vodorovné konstrukce</t>
  </si>
  <si>
    <t>721</t>
  </si>
  <si>
    <t>Vnitřní kanalizace</t>
  </si>
  <si>
    <t>722</t>
  </si>
  <si>
    <t>Vnitřní vodovod</t>
  </si>
  <si>
    <t>725</t>
  </si>
  <si>
    <t>Zařizovací předměty</t>
  </si>
  <si>
    <t>8</t>
  </si>
  <si>
    <t>Trubní vedení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</si>
  <si>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</si>
  <si>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</si>
  <si>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</si>
  <si>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</si>
  <si>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</si>
  <si>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</si>
  <si>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</si>
  <si>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</si>
  <si>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</si>
  <si>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</si>
  <si>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</si>
  <si>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</si>
  <si>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</si>
  <si>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</si>
  <si>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</si>
  <si>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</si>
  <si>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</si>
  <si>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</si>
  <si>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</si>
  <si>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</si>
  <si>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</si>
  <si>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</si>
  <si>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</si>
  <si>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</si>
  <si>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</si>
  <si>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</si>
  <si>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</si>
  <si>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</si>
  <si>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</si>
  <si>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132201212R00</t>
  </si>
  <si>
    <t xml:space="preserve">Hloubení rýh šířky přes 60 do 200 cm do 1000 m3, v hornině 3, hloubení strojně </t>
  </si>
  <si>
    <t>m3</t>
  </si>
  <si>
    <t>800-1</t>
  </si>
  <si>
    <t>RTS 18/ I</t>
  </si>
  <si>
    <t>POL1_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</si>
  <si>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</si>
  <si>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</si>
  <si>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>, viz výkres D.1.4.1-3,4,10,11,12,13</t>
  </si>
  <si>
    <t>POP</t>
  </si>
  <si>
    <t>132201219R00</t>
  </si>
  <si>
    <t xml:space="preserve">Hloubení rýh šířky přes 60 do 200 cm příplatek za lepivost, v hornině 3,  </t>
  </si>
  <si>
    <t>139601102R00</t>
  </si>
  <si>
    <t>Ruční výkop jam, rýh a šachet v hornině 3</t>
  </si>
  <si>
    <t>s přehozením na vzdálenost do 5 m nebo s naložením na ruční dopravní prostředek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</si>
  <si>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</si>
  <si>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</si>
  <si>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</si>
  <si>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</si>
  <si>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151101102R00</t>
  </si>
  <si>
    <t>Zřízení pažení a rozepření stěn rýh příložné  pro jakoukoliv mezerovitost, hloubky do 4 m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</si>
  <si>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</si>
  <si>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</si>
  <si>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</si>
  <si>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151101112R00</t>
  </si>
  <si>
    <t>Odstranění pažení a rozepření rýh příložné , hloubky do 4 m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</si>
  <si>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</si>
  <si>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</si>
  <si>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</si>
  <si>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</si>
  <si>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</si>
  <si>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</si>
  <si>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</si>
  <si>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</si>
  <si>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</si>
  <si>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zásypu, viz výkres D.1.4.1-3,4,10,11,12,13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</si>
  <si>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</si>
  <si>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</si>
  <si>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</si>
  <si>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460600001RT8</t>
  </si>
  <si>
    <t>Naložení a odvoz zeminy, odvoz na vzdálenost 10000 m</t>
  </si>
  <si>
    <t>přebytečný materiál bude použit pro dosyp terénu, viz výkres D.1.4.1-3,4,10,11,12,13</t>
  </si>
  <si>
    <t>273326131RT6</t>
  </si>
  <si>
    <t>Základové desky z betonu železového vodostavebního třídy C 25/30, stupeň vlivu prostředí XA2 - odolnost proti chemicky agresivnímu prostředí</t>
  </si>
  <si>
    <t>801-5</t>
  </si>
  <si>
    <t>380316131RT6</t>
  </si>
  <si>
    <t>Kompletní konstrukce z betonu prostého vodostavebního třídy C 25/30, vliv prostředí XA2, tloušťky konstrukce přes 80 do 150 mm</t>
  </si>
  <si>
    <t>čistíren odpadních vod (mimo budovy), nádrží, vodojemů, žlabů nebo kanálů, včetně pomocného pracovního lešení o výšce podlahy do 1900 mm a pro zatížení do 1,5 kPa,</t>
  </si>
  <si>
    <t>376351111R00</t>
  </si>
  <si>
    <t>Bednění stěn šachet jednostranné</t>
  </si>
  <si>
    <t>451573111R00</t>
  </si>
  <si>
    <t>Lože pod potrubí, stoky a drobné objekty z písku a štěrkopísku  do 65 mm</t>
  </si>
  <si>
    <t>827-1</t>
  </si>
  <si>
    <t>v otevřeném výkopu,</t>
  </si>
  <si>
    <t>894432112R00</t>
  </si>
  <si>
    <t>Osazení plastových šachet revizních průměr 425 mm</t>
  </si>
  <si>
    <t>kus</t>
  </si>
  <si>
    <t>899711121R00</t>
  </si>
  <si>
    <t>Výstražné fólie výstražná fólie pro kanalizaci, šířka 22 cm</t>
  </si>
  <si>
    <t>m</t>
  </si>
  <si>
    <t>721176222R00</t>
  </si>
  <si>
    <t>Potrubí z plastových trub polyvinylchloridové (PVC), svodné (ležaté) v zemi, D 110 mm, s 3,2 mm, DN 100</t>
  </si>
  <si>
    <t>800-721</t>
  </si>
  <si>
    <t>Potrubí včetně tvarovek. Bez zednických výpomocí., viz výkres D.1.4.1-3,4,10,11,12,13</t>
  </si>
  <si>
    <t>721176223R00</t>
  </si>
  <si>
    <t>Potrubí z plastových trub polyvinylchloridové (PVC), svodné (ležaté) v zemi, D 125 mm, s 3,2 mm, DN 125</t>
  </si>
  <si>
    <t>721176224R00</t>
  </si>
  <si>
    <t>Potrubí z plastových trub polyvinylchloridové (PVC), svodné (ležaté) v zemi, D 160 mm, s 4,0 mm, DN 150</t>
  </si>
  <si>
    <t>721176510T00</t>
  </si>
  <si>
    <t>Potrubí PP - HM svodné (ležaté) v zemi D 160 x 6,2 mm</t>
  </si>
  <si>
    <t xml:space="preserve">m     </t>
  </si>
  <si>
    <t>Vlastní</t>
  </si>
  <si>
    <t>VL2018</t>
  </si>
  <si>
    <t>Potrubí včetně tvarovek a montáže, bez zednických výomocí., viz výkres D.1.4.1-3,4,10,11,12,13</t>
  </si>
  <si>
    <t>721290111R00</t>
  </si>
  <si>
    <t>Zkouška těsnosti kanalizace v objektech vodou, DN 125</t>
  </si>
  <si>
    <t>22226054901T00</t>
  </si>
  <si>
    <t>Dvouvrstvá PE chránička D 40</t>
  </si>
  <si>
    <t>Včetně montáže a utěsnění spojů, viz výkres D.1.4.1-3,4,10,11,12,13</t>
  </si>
  <si>
    <t>222260549R00</t>
  </si>
  <si>
    <t>Trubka KOPOFLEX 110 na povrchu</t>
  </si>
  <si>
    <t>286971402R</t>
  </si>
  <si>
    <t>trubka plastová kanalizační PVC-U; korugovaná; D = 476,0 mm; l = 1 500,0 mm</t>
  </si>
  <si>
    <t>SPCM</t>
  </si>
  <si>
    <t>POL3_</t>
  </si>
  <si>
    <t>286971404R</t>
  </si>
  <si>
    <t>trubka plastová kanalizační PVC-U; korugovaná; D = 476,0 mm; l = 3000,0 mm</t>
  </si>
  <si>
    <t>286971461R</t>
  </si>
  <si>
    <t>poklop kanalizační do šachtové roury; DN šachty 400 mm; PP; únosnost 1 500 kg; bez odvětrání</t>
  </si>
  <si>
    <t>28697146R</t>
  </si>
  <si>
    <t>poklop kanalizační do šachtové roury; DN šachty 425 mm; PP; únosnost 1 500 kg; bez odvětrání</t>
  </si>
  <si>
    <t>286971491R</t>
  </si>
  <si>
    <t>trubka plastová kanalizační PVC-U; korugovaná; D = 400,0 mm; l = 2 000,0 mm</t>
  </si>
  <si>
    <t>286971492R</t>
  </si>
  <si>
    <t>trubka plastová kanalizační PVC-U; korugovaná; D = 400,0 mm; l = 3 000,0 mm</t>
  </si>
  <si>
    <t>28697159R</t>
  </si>
  <si>
    <t>poklop kanalizační do šachtové roury; DN šachty 600 mm; PE</t>
  </si>
  <si>
    <t>286971672R</t>
  </si>
  <si>
    <t>dno šachetní s výkyvnými hrdly; průtočné; PP; úhel odpadu 0 °; DN = 478,0 mm; l = 570 mm; š = 478 mm; h = 611 mm; DN žlabu 160 mm</t>
  </si>
  <si>
    <t>28697196R</t>
  </si>
  <si>
    <t>dno šachetní levý i pravý přítok; PP; úhel odpadu 45 °; DN = 400,0 mm; l = 562 mm; h = 374 mm; DN žlabu 160 mm</t>
  </si>
  <si>
    <t>55241705R</t>
  </si>
  <si>
    <t>poklop kanalizační s betonovým rámem, do šachtové roury; DN šachty 400 mm; litino-betonový; únosnost 12 500 kg</t>
  </si>
  <si>
    <t>59224106R</t>
  </si>
  <si>
    <t>skruž železobetonová TBS; DN = 1 000,0 mm; h = 250,0 mm; s = 90,00 mm; počet stupadel 1; ocelové s PE povlakem</t>
  </si>
  <si>
    <t>59224108R</t>
  </si>
  <si>
    <t>skruž železobetonová TBS; DN = 1 000,0 mm; h = 1 000,0 mm; s = 90,00 mm; počet stupadel 4; ocelové s PE povlakem</t>
  </si>
  <si>
    <t>59224177R</t>
  </si>
  <si>
    <t>prstenec betonový; DN = 625,0 mm; h = 100,0 mm; s = 120,00 mm</t>
  </si>
  <si>
    <t>592243534R</t>
  </si>
  <si>
    <t>konus šachetní přechodový; železobetonový; TBR; d = 1 240,0 mm; DN = 1 000,0 mm; DN 2 = 800 mm; h = 500 mm; počet stupadel 2; ocelové s PE povlakem, kapsové</t>
  </si>
  <si>
    <t>59224354R</t>
  </si>
  <si>
    <t>deska zákrytová šachetní železobetonová; TZK; D1 = 1 000 mm; D = 1 240 mm; D vnitřní 625 mm; h = 165 mm</t>
  </si>
  <si>
    <t>721290112R00</t>
  </si>
  <si>
    <t>Zkouška těsnosti kanalizace v objektech vodou, DN 200</t>
  </si>
  <si>
    <t>722171214R00</t>
  </si>
  <si>
    <t>Potrubí z plastických hmot polyetylenové potrubí PE-HD, D 40 mm, s 3,7 mm, PN 10, svěrné spojky, včetně zednických výpomocí</t>
  </si>
  <si>
    <t>Potrubí včetně tvarovek, rozebiratelných svěrných spojek a zednických výpomocí.</t>
  </si>
  <si>
    <t>Včetně pomocného lešení o výšce podlahy do 1900 mm a pro zatížení do 1,5 kPa.</t>
  </si>
  <si>
    <t>894433001T00</t>
  </si>
  <si>
    <t>Retenční dvouplášťová nádrž o prům. 2,24 m</t>
  </si>
  <si>
    <t xml:space="preserve">ks    </t>
  </si>
  <si>
    <t>provedení s dvojitým dnem pro montáž pod hladinu spodní vody</t>
  </si>
  <si>
    <t>prům. 2,24 m; výška 1,82 m</t>
  </si>
  <si>
    <t>užitný objem: 3,9 m3</t>
  </si>
  <si>
    <t>materiál: PP</t>
  </si>
  <si>
    <t>včetně montáže</t>
  </si>
  <si>
    <t>894433002T00</t>
  </si>
  <si>
    <t>Jímka odpadních vod o objemu 23,4 m3</t>
  </si>
  <si>
    <t>betonem třídy odolnosti vůči chemicky agresivnímu prostředí (XA2)</t>
  </si>
  <si>
    <t>rozměry (LxBxH): 5160x2500x2160 mm</t>
  </si>
  <si>
    <t>celkový objem: 23,4 m3</t>
  </si>
  <si>
    <t>72126300301T00</t>
  </si>
  <si>
    <t>Kuželový regulátor průtoku - vírový ventil</t>
  </si>
  <si>
    <t>materiál: nerezová ocel</t>
  </si>
  <si>
    <t>998276101R00</t>
  </si>
  <si>
    <t>Přesun hmot pro trubní vedení z trub plastových nebo sklolaminátových v otevřeném výkopu</t>
  </si>
  <si>
    <t>t</t>
  </si>
  <si>
    <t>vodovodu nebo kanalizace ražené nebo hloubené (827 1.1, 827 1.9, 827 2.1, 827 2.9), drobných objektů</t>
  </si>
  <si>
    <t>na vzdálenost 15 m od hrany výkopu nebo od okraje šachty, viz výkres D.1.4.1-3,4,10,11,12,13</t>
  </si>
  <si>
    <t>721176103R00</t>
  </si>
  <si>
    <t>Potrubí z plastových trub polypropylenové (PP), připojovací, D 50 mm, s 1,8 mm, DN 50</t>
  </si>
  <si>
    <t>Potrubí včetně tvarovek. Bez zednických výpomocí., viz výkres D.1.4.1-5,6,7,8,9</t>
  </si>
  <si>
    <t>721176105R00</t>
  </si>
  <si>
    <t>Potrubí z plastových trub polypropylenové (PP), připojovací, D 110 mm, s 2,7 mm, DN 100</t>
  </si>
  <si>
    <t>721176114R00</t>
  </si>
  <si>
    <t>Potrubí z plastových trub polypropylenové (PP), odpadní (svislé), D 75 mm, s 1,9 mm, DN 70</t>
  </si>
  <si>
    <t>Potrubí včetně tvarovek, objímek a vložek pro tlumení hluku. Bez zednických výpomocí.</t>
  </si>
  <si>
    <t>Včetně zřízení a demontáže pomocného lešení., viz výkres D.1.4.1-5,6,7,8,9</t>
  </si>
  <si>
    <t>721176115R00</t>
  </si>
  <si>
    <t>Potrubí z plastových trub polypropylenové (PP), odpadní (svislé), D 110 mm, s 2,7 mm, DN 100</t>
  </si>
  <si>
    <t>721176134R00</t>
  </si>
  <si>
    <t>Potrubí z plastových trub polypropylenové (PP), svodné (ležaté) zavěšené, D 75 mm, s 1,9 mm, DN 70</t>
  </si>
  <si>
    <t>721194105R00</t>
  </si>
  <si>
    <t>Zřízení přípojek na potrubí D 50 mm, materiál ve specifikaci</t>
  </si>
  <si>
    <t>vyvedení a upevnění odpadních výpustek,</t>
  </si>
  <si>
    <t>, viz výkres D.1.4.1-5,6,7,8,9</t>
  </si>
  <si>
    <t>721194109R00</t>
  </si>
  <si>
    <t>Zřízení přípojek na potrubí D 110  mm, materiál ve specifikaci</t>
  </si>
  <si>
    <t>721242110RT1</t>
  </si>
  <si>
    <t>Lapače střešních splavenin D 110 mm, s otáč.kul.kloubem na odtoku, s košem , se suchou a nezámr.klapkou,čistícím víčkem a vylam.těs. kroužky pro připoj.potrub.svodů D 75, 90, 100 a 110 mm</t>
  </si>
  <si>
    <t>7213024211001T00</t>
  </si>
  <si>
    <t>Lapač střešních splavenin PP s bočním přítokem s litinovým poklopem</t>
  </si>
  <si>
    <t>včetně zápoachové klapky a záchytného koše</t>
  </si>
  <si>
    <t>včetně montáže, viz výkres D.1.4.1-5,6,7,8,9</t>
  </si>
  <si>
    <t>72119410901T00</t>
  </si>
  <si>
    <t>Prostup spodní stavbou systém KG DN110</t>
  </si>
  <si>
    <t>prostup kanalizačního potrubí hydroizolací spodní stavby s odolností i proti tlakové vodě</t>
  </si>
  <si>
    <t>integrovaná BIT/PVC manžeta svařitelná s asfaltovými pásy i PVC folií s KG potrubím o délce 500 mm</t>
  </si>
  <si>
    <t>včetně montáže , viz výkres D.1.4.1-5,6,7,8,9</t>
  </si>
  <si>
    <t>72119410902T00</t>
  </si>
  <si>
    <t>Prostup spodní stavbou systém KG DN125</t>
  </si>
  <si>
    <t>72119410908T00</t>
  </si>
  <si>
    <t>Prostup spodní stavbou pro dvě potrubí DN 40-50</t>
  </si>
  <si>
    <t>integrovaná BIT manžeta svařitelná s asfaltovými pásy</t>
  </si>
  <si>
    <t>721273144R00</t>
  </si>
  <si>
    <t>Ventilační hlavice D 75 mm, z PVC, s posuvným mezikružím, povrch stabilizován proti UV záření</t>
  </si>
  <si>
    <t>721273145R00</t>
  </si>
  <si>
    <t>Ventilační hlavice DN 100, z PVC, s posuvným mezikružím, povrch stabilizován proti UV záření</t>
  </si>
  <si>
    <t>72120020T00</t>
  </si>
  <si>
    <t>Detektor hladiny vod v nádrži</t>
  </si>
  <si>
    <t>Zařízení pro sledování hladiny v nádrži od 10-100% po 10%, včetně montáže</t>
  </si>
  <si>
    <t>zařízení obsahuje:</t>
  </si>
  <si>
    <t xml:space="preserve"> - indikátor - zobrazovací zařízení</t>
  </si>
  <si>
    <t xml:space="preserve"> - zásuvka snímače s elektronikou snímače v pouzdře</t>
  </si>
  <si>
    <t xml:space="preserve"> - kabel snímače (dvouvodičový - 3m)</t>
  </si>
  <si>
    <t xml:space="preserve"> - spínací napájecí zdroj 24 V DC/0,75 A</t>
  </si>
  <si>
    <t xml:space="preserve"> - řídící kabel (třívodičový - 20 m)</t>
  </si>
  <si>
    <t>zobrazovací zařízení:</t>
  </si>
  <si>
    <t>rozměry:125x67x35 mm</t>
  </si>
  <si>
    <t>napájecí konektor 230V AC/50 HZ, 0,75 A</t>
  </si>
  <si>
    <t>napětí: 24 V DC</t>
  </si>
  <si>
    <t>výkon: max 15 W</t>
  </si>
  <si>
    <t>senzorový systém:</t>
  </si>
  <si>
    <t>rozměry:90x57 mm</t>
  </si>
  <si>
    <t>napětí: 15 V DC</t>
  </si>
  <si>
    <t>72122353001T00</t>
  </si>
  <si>
    <t>Vtok  balkónový a terasový se suchou klapkou DN75</t>
  </si>
  <si>
    <t>kompl</t>
  </si>
  <si>
    <t xml:space="preserve"> - Těleso balkonového a terasového vtoku DN75 s ležatým odtokem, s pevnou izolační přírubou, bez ZU a nástavce, dovolený průtok 2,5l/s</t>
  </si>
  <si>
    <t xml:space="preserve"> - Plochý záchytný koš vhodný k sérii balkonových a terasových odtoků pro umístění do vtoku pod dlažbu na aretačních podložkách</t>
  </si>
  <si>
    <t xml:space="preserve"> - Vyhřívací sada 40W/m; 230V včetně tepelné izolace, k sérii balkonových a terasových vtoků s ležatým odtokem DN75</t>
  </si>
  <si>
    <t>722172312R00</t>
  </si>
  <si>
    <t>Potrubí z plastických hmot polypropylenové potrubí PP-R, D 25 mm, s 3,5 mm, PN 16, polyfúzně svařované, včetně zednických výpomocí</t>
  </si>
  <si>
    <t>Potrubí včetně tvarovek a zednických výpomocí.</t>
  </si>
  <si>
    <t>Včetně pomocného lešení o výšce podlahy do 1900 mm a pro zatížení do 1,5 kPa., viz výkres D.1.4.1-5,6,7,8,9</t>
  </si>
  <si>
    <t>725334301RT1</t>
  </si>
  <si>
    <t>725860181RT1</t>
  </si>
  <si>
    <t>Zápachové uzávěrky (sifony) pro zařizovací předměty D 40/50 mm; podomítková, pro pračky/myčky; PE; příslušenství přip. koleno,přivzdušňovací ventil, krycí deska nerez, montážní kryt</t>
  </si>
  <si>
    <t>72586032201T00</t>
  </si>
  <si>
    <t>Podomítková vodní záp. uzávěrka pro odvod kondenzátu</t>
  </si>
  <si>
    <t>přídavná mechanická zápachová uzávěrka, pro klimatizační jednotky, materiál PP/ABS, rozměr 100x100mm, DN32, Qmax=540l/h, vč. montáže, viz výkres D.1.4.1-5,6,7,8,9</t>
  </si>
  <si>
    <t>55162452R</t>
  </si>
  <si>
    <t>vpust podlahová plast; třída zatížení 300 kg; sifonová vložka; D odtok 40 mm; / 50 mm; odtok vodorovný; rámeček 123 x 123 mm; mřížka nerez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</si>
  <si>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</si>
  <si>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</si>
  <si>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</si>
  <si>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>998721193R00</t>
  </si>
  <si>
    <t>Přesun hmot pro vnitřní kanalizaci příplatek k ceně za zvětšený přesun přes vymezenou největší dopravní vzdálenost_x000D_
 do 500 m</t>
  </si>
  <si>
    <t>722172424T00</t>
  </si>
  <si>
    <t>Potrubí z PP-RCT, D20 x 2,3 mm, PN22 (S4)</t>
  </si>
  <si>
    <t>Potrubí včetně tvarovek a zednických výpomocí</t>
  </si>
  <si>
    <t>Včetně pomocného lešení o výšce podlahy do 1900 mm a pro zatížení do 1,5 kPa, viz výkres D.1.4.1-14,15,16,17</t>
  </si>
  <si>
    <t>722172423T00</t>
  </si>
  <si>
    <t>Potrubí z PP-RCT, D25 x 2,8 mm, PN22 (S4)</t>
  </si>
  <si>
    <t>722172422T00</t>
  </si>
  <si>
    <t>Potrubí z PP-RCT, D32 x 3,6 mm, PN22 (S4)</t>
  </si>
  <si>
    <t>722172418T00</t>
  </si>
  <si>
    <t>Potrubí z PP-RCT, D40 x 4,5 mm, PN22 (S4)</t>
  </si>
  <si>
    <t>722280106R00</t>
  </si>
  <si>
    <t>Tlakové zkoušky vodovodního potrubí do DN 32</t>
  </si>
  <si>
    <t>Včetně dodávky vody, uzavření a zabezpečení konců potrubí., viz výkres D.1.4.1-14,15,16,17</t>
  </si>
  <si>
    <t>722290234R00</t>
  </si>
  <si>
    <t>Proplach a dezinfekce vodovodního potrubí do DN 80</t>
  </si>
  <si>
    <t>Včetně dodání desinfekčního prostředku., viz výkres D.1.4.1-14,15,16,17</t>
  </si>
  <si>
    <t>722181212RT7</t>
  </si>
  <si>
    <t>Izolace vodovodního potrubí návleková trubice z pěnového polyetylenu, tloušťka stěny 9 mm, d 22 mm</t>
  </si>
  <si>
    <t>V položce je kalkulována dodávka izolační trubice, spon a lepicí pásky.</t>
  </si>
  <si>
    <t>lambda 0,046 W/mK při 10°C, viz výkres D.1.4.1-14,15,16,17</t>
  </si>
  <si>
    <t>722181212RT8</t>
  </si>
  <si>
    <t>Izolace vodovodního potrubí návleková trubice z pěnového polyetylenu, tloušťka stěny 9 mm, d 25 mm</t>
  </si>
  <si>
    <t>722181212RU1</t>
  </si>
  <si>
    <t>Izolace vodovodního potrubí návleková trubice z pěnového polyetylenu, tloušťka stěny 9 mm, d 32 mm</t>
  </si>
  <si>
    <t>722181213RV9</t>
  </si>
  <si>
    <t>Izolace vodovodního potrubí návleková trubice z pěnového polyetylenu, tloušťka stěny 13 mm, d 40 mm</t>
  </si>
  <si>
    <t>722181214RT7</t>
  </si>
  <si>
    <t>Izolace vodovodního potrubí návleková trubice z pěnového polyetylenu, tloušťka stěny 20 mm, d 22 mm</t>
  </si>
  <si>
    <t>V položce je kalkulována dodávka izolační trubice, spon a lepicí pásky., viz výkres D.1.4.1-14,15,16,17</t>
  </si>
  <si>
    <t>722181214RT8</t>
  </si>
  <si>
    <t>Izolace vodovodního potrubí návleková trubice z pěnového polyetylenu, tloušťka stěny 20 mm, d 25 mm</t>
  </si>
  <si>
    <t>722181215RU1</t>
  </si>
  <si>
    <t>Izolace vodovodního potrubí návleková trubice z pěnového polyetylenu, tloušťka stěny 25 mm, d 32 mm</t>
  </si>
  <si>
    <t>71340006T00</t>
  </si>
  <si>
    <t>Izolační potrubní pouzdro z polyethylenu, pr.42mm; tl.30mm</t>
  </si>
  <si>
    <t>Izolační potrubní pouzdro z polyethylenu se strukturou uzavřených buněk, lamda 10°C = 0,038 W/mK, max. povrchová teplota potrubí 102°C, samozhášivý, neskapávající a nešířící oheň, pr.42mm; tl.30mm, viz výkres D.1.4.1-14,15,16,17</t>
  </si>
  <si>
    <t>722182001RT1</t>
  </si>
  <si>
    <t>Montáž tepelné izolace potrubí samolepicí spoj nebo rychlouzávěr, do DN 25</t>
  </si>
  <si>
    <t>, viz výkres D.1.4.1-14,15,16,17</t>
  </si>
  <si>
    <t>722182004RT1</t>
  </si>
  <si>
    <t>Montáž tepelné izolace potrubí samolepicí spoj nebo rychlouzávěr, přes DN 25 do DN 40</t>
  </si>
  <si>
    <t>722221112R00</t>
  </si>
  <si>
    <t>Armatury závitové s jedním závitem včetně dodávky materiálu kulový kohout vypouštěcí a napouštěcí, vnější závit, DN 15, PN 10, mosaz</t>
  </si>
  <si>
    <t>722231161R00</t>
  </si>
  <si>
    <t>Armatury závitové se dvěma závity včetně dodávky materiálu ventil pojistný,  , DN 15, PN 16, litina</t>
  </si>
  <si>
    <t>722237322R00</t>
  </si>
  <si>
    <t>Armatury závitové se dvěma závity včetně dodávky materiálu kulový kohout, vnitřní-vnitřní závit, DN 15, PN 42, mosaz</t>
  </si>
  <si>
    <t>722237323R00</t>
  </si>
  <si>
    <t>Armatury závitové se dvěma závity včetně dodávky materiálu kulový kohout, vnitřní-vnitřní závit, DN 20, PN 42, mosaz</t>
  </si>
  <si>
    <t>722237325R00</t>
  </si>
  <si>
    <t>Armatury závitové se dvěma závity včetně dodávky materiálu kulový kohout, vnitřní-vnitřní závit, DN 32, PN 35, mosaz</t>
  </si>
  <si>
    <t>722237621R00</t>
  </si>
  <si>
    <t>Armatury závitové se dvěma závity včetně dodávky materiálu zpětný ventil, vnitřní-vnitřní závit, DN 15, PN 16, mosaz</t>
  </si>
  <si>
    <t>722237624R00</t>
  </si>
  <si>
    <t>Armatury závitové se dvěma závity včetně dodávky materiálu zpětný ventil, vnitřní-vnitřní závit, DN 32, PN 10, mosaz</t>
  </si>
  <si>
    <t>722235521R00</t>
  </si>
  <si>
    <t>Armatury závitové se dvěma závity včetně dodávky materiálu filtr, vnitřní-vnitřní závit, DN 15, PN 20, mosaz</t>
  </si>
  <si>
    <t>724231125R00</t>
  </si>
  <si>
    <t>Příslušenství domovních vodáren měřící_x000D_
 manometr (tlakoměr)_x000D_
 vodotěsný  B 3382 V, D100</t>
  </si>
  <si>
    <t>724231172R00</t>
  </si>
  <si>
    <t>Příslušenství domovních vodáren měřící_x000D_
 teploměr s pevným stonkem a jímkou _x000D_
 DTR (rovný), o délce stonku 100 mm</t>
  </si>
  <si>
    <t>722264321R00</t>
  </si>
  <si>
    <t>Vodoměry včetně dodávky materiálu_x000D_
 bytový vodoměr, závitový jednovtokový suchoběžný, DN 15, pro teplotu vody do 30°C, montáž horizontálně i vertikálně, jmenovitý průtok 2,5 m3/hod, PN 10, délka 80 mm</t>
  </si>
  <si>
    <t>722264325R00</t>
  </si>
  <si>
    <t>Vodoměry včetně dodávky materiálu_x000D_
 bytový vodoměr, závitový jednovtokový suchoběžný, DN 15, pro teplotu vody do 90°C, montáž horizontálně i vertikálně, jmenovitý průtok 2,5 m3/hod, PN 10, délka 80 mm</t>
  </si>
  <si>
    <t>722265402T00</t>
  </si>
  <si>
    <t>Vodoměr domovní SV DN 20x190, Qn 4,0</t>
  </si>
  <si>
    <t>Suchoběžný vícevtokový vodoměr DN 20</t>
  </si>
  <si>
    <t>jmenovitý průtok: Qn= 4 m3/h</t>
  </si>
  <si>
    <t>přetěžovací průtok: Qmax= 5 m3/h</t>
  </si>
  <si>
    <t>minimální průtok: Qmin= 50 l/h</t>
  </si>
  <si>
    <t>rozběhový průtok: Qs= 10 l/h</t>
  </si>
  <si>
    <t>max. pracovní tlak: 16 Bar</t>
  </si>
  <si>
    <t>teplotní třída T30</t>
  </si>
  <si>
    <t>hmotnost: 1,6 kg</t>
  </si>
  <si>
    <t>stavební délka: 190 mm</t>
  </si>
  <si>
    <t>montáž: vodorovně číselníkem nahoru</t>
  </si>
  <si>
    <t>včetně montáže, viz výkres D.1.4.1-14,15,16,17</t>
  </si>
  <si>
    <t>722231013T00</t>
  </si>
  <si>
    <t>Jemný potrubní filtr se zpětným proplachem DN32</t>
  </si>
  <si>
    <t>poréznost 0,1mm, filtrační síto v transparentní jímce, manometr, PN16, Kvs=10,7m3/h, materiál mosaz, vč montáže, viz výkres D.1.4.1-14,15,16,17</t>
  </si>
  <si>
    <t>7222312803T00</t>
  </si>
  <si>
    <t>Redukční ventil s vyváženou regulační kuželkou a se stupnicí nastavení DN32</t>
  </si>
  <si>
    <t>typ média:	voda</t>
  </si>
  <si>
    <t>Materiál těla:	mosaz</t>
  </si>
  <si>
    <t>Materiál pouzdra pružiny:	syntetický materiál</t>
  </si>
  <si>
    <t>Vestavěný filtr:	0.16 mm</t>
  </si>
  <si>
    <t>Stupnice nastavení</t>
  </si>
  <si>
    <t>Provedení s vyváženou regulační kuželkou</t>
  </si>
  <si>
    <t>Rozsah nastavení spínacího tlaku	1.5 ... 6 bar</t>
  </si>
  <si>
    <t>•	Výstupní tlak se nastavuje otáčením nastavovacího kolečka</t>
  </si>
  <si>
    <t>•	Nastavený tlak je přímo zobrazen na stupnici</t>
  </si>
  <si>
    <t>•	Pružina ventilu není v kontaktu s vodou</t>
  </si>
  <si>
    <t>•	Regulační část ventilu je zhotovena z vysoce odolného syntetického materiálu</t>
  </si>
  <si>
    <t>•	Ventil lze snadno rozšířit o filtr se zpětným proplachem</t>
  </si>
  <si>
    <t>•	Vestavěné nerezové sítko</t>
  </si>
  <si>
    <t/>
  </si>
  <si>
    <t>včetně manometru 0-10 Bar</t>
  </si>
  <si>
    <t>72230051T00</t>
  </si>
  <si>
    <t>Oběhové mokroběžné čerpadlo DN20, Hmax=6m, Qmax=3,5m3/h</t>
  </si>
  <si>
    <t xml:space="preserve"> pracovní teplota:+2 až +65°C</t>
  </si>
  <si>
    <t>max.provozní tlak: 10 Bar</t>
  </si>
  <si>
    <t>připojení: závitové DN32</t>
  </si>
  <si>
    <t>konstrukční délky: 150 mm</t>
  </si>
  <si>
    <t>motor: EC (motor s frekvenčním měničem)</t>
  </si>
  <si>
    <t>síťové připojení: 230 V, 50 Hz</t>
  </si>
  <si>
    <t>jmenovitý příkon: 3 - 45 W</t>
  </si>
  <si>
    <t>jmenovitý proudový příkon: 0,44 A</t>
  </si>
  <si>
    <t>materiál oběžného kola: plast(PPE-30%GF)</t>
  </si>
  <si>
    <t>hmotnost: 2 kg</t>
  </si>
  <si>
    <t>72227120T00</t>
  </si>
  <si>
    <t>Expanzní nádoba pro pitnou vodu o objemu 60 l</t>
  </si>
  <si>
    <t>vzduchotěsným butylovým vakem dle normy DIN 4807 T 3+5, KTW C a W270</t>
  </si>
  <si>
    <t>jmenovitá odolnost v tlaku: 10 Bar</t>
  </si>
  <si>
    <t>jmenovitý objem: 60 litrů</t>
  </si>
  <si>
    <t>průměr/výška: 4090/766/mm</t>
  </si>
  <si>
    <t>hmotnost: 15 kg</t>
  </si>
  <si>
    <t>včetně průtočné armatury DN32</t>
  </si>
  <si>
    <t>28349010R</t>
  </si>
  <si>
    <t>dvířka revizní plná; materiál PVC; š = 200,0 mm; h = 200,0 mm; barva bílá, šedá</t>
  </si>
  <si>
    <t>342263410R00</t>
  </si>
  <si>
    <t>Úpravy, doplňkové práce a příplatky pro sádrokartonové a sádrovláknité příčky doplňkové práce osazení revizních dvířek do 0,25 m2</t>
  </si>
  <si>
    <t>801-1</t>
  </si>
  <si>
    <t>Včetně vytvoření otvoru a osazení rámu s dvířky a prošroubování., viz výkres D.1.4.1-14,15,16,17</t>
  </si>
  <si>
    <t>59591091R</t>
  </si>
  <si>
    <t>dvířka do sádrokartonu pozink; 400 x 400 mm; s tlačným zámkem</t>
  </si>
  <si>
    <t>RTS 14/ I</t>
  </si>
  <si>
    <t>72226433701T00</t>
  </si>
  <si>
    <t>Revizní dvířka 250x500 plastová bílá</t>
  </si>
  <si>
    <t>barva                     : bílá</t>
  </si>
  <si>
    <t>materiál                : plast ABS, dveře komůrkový plast, vyztuženy v rozích kovovými úhelníky</t>
  </si>
  <si>
    <t>Vnitřní rozměr      : 225 x 475 mm</t>
  </si>
  <si>
    <t>Venkovní rozměr : 250 x 500 mm</t>
  </si>
  <si>
    <t>Hloubka                : 30 mm</t>
  </si>
  <si>
    <t>72226433710T00</t>
  </si>
  <si>
    <t>Uzamykatlná skříň pro vodoměry plastová bílá</t>
  </si>
  <si>
    <t>barva                    : bílá</t>
  </si>
  <si>
    <t>Venkovní rozměr : 500 x 510  mm</t>
  </si>
  <si>
    <t>Hloubka                : 230 mm</t>
  </si>
  <si>
    <t>998722102R00</t>
  </si>
  <si>
    <t>Přesun hmot pro vnitřní vodovod v objektech výšky do 12 m</t>
  </si>
  <si>
    <t>vodorovně do 50 m</t>
  </si>
  <si>
    <t>998722193R00</t>
  </si>
  <si>
    <t>Přesun hmot pro vnitřní vodovod příplatek k ceně za zvětšený přesun přes vymezenou největší dopravní vzdálenost_x000D_
 do 500 m</t>
  </si>
  <si>
    <t>722191111R00</t>
  </si>
  <si>
    <t>Přípojky ke strojům a zařízením flexibilní hadice flexibilní hadice k baterii M 10, DN 15, délka 400 mm</t>
  </si>
  <si>
    <t>soubor</t>
  </si>
  <si>
    <t>, viz výkres D.1.4.1-5,6,14,15</t>
  </si>
  <si>
    <t>725014131R00</t>
  </si>
  <si>
    <t>Klozetové mísy závěsné, bilé, hluboké splachování, zadní, včetně sedátka, šířka 360 mm, hloubka 510 mm, výška 400 mm</t>
  </si>
  <si>
    <t>725119306R00</t>
  </si>
  <si>
    <t>Klozetové mísy montáž  závěsné</t>
  </si>
  <si>
    <t>28696751R</t>
  </si>
  <si>
    <t>systém předstěnový pro WC, stavební výška 112 cm; pro suchou instalaci (do sádrokartonu), pro zazdění mokrým procesem; ovládání zepředu;</t>
  </si>
  <si>
    <t>286967600R</t>
  </si>
  <si>
    <t>systém předstěnový pro umyvadlo, pro stojánkovou armaturu; pro suchou instalaci (do sádrokartonu), pro zazdění mokrým procesem; h = 112,0 cm; š = 50,0 cm; hl = 7,5 cm</t>
  </si>
  <si>
    <t>725017132R00</t>
  </si>
  <si>
    <t>Umyvadlo na šrouby, bílé, šířka 550 mm, hloubka 420 mm</t>
  </si>
  <si>
    <t>55220113.MR</t>
  </si>
  <si>
    <t>vanička sprchová čtvrtkruh; l = 910,0 mm; š = 910 mm; hl = 185 mm; průměr odpadu 90 mm; akrylátová; bílá; umístění v rohu; samonosná</t>
  </si>
  <si>
    <t>642938110R</t>
  </si>
  <si>
    <t>vanička sprchová obdélníková; l = 1 200,0 mm; š = 800 mm; hl = 60 mm; průměr odpadu 90 mm; diturvit; bílá; umístění při stěně, v rohu</t>
  </si>
  <si>
    <t>725249102R00</t>
  </si>
  <si>
    <t>Sprchové kabiny a mísy montáž_x000D_
 sprchových mís a vaniček</t>
  </si>
  <si>
    <t>286967593R</t>
  </si>
  <si>
    <t>systém předstěnový pro vanu/sprchu; pro suchou instalaci (do sádrokartonu), pro zazdění mokrým procesem; h = 112,0 cm; š = 50,0 cm; hl = 11,0 cm</t>
  </si>
  <si>
    <t>55231400R</t>
  </si>
  <si>
    <t>výlevka závěsná, se zadní stěnou; nerez; h = 160 mm; h zadní stěny 450 mm; š = 460 mm; hl. 310 mm; mřížka nerez</t>
  </si>
  <si>
    <t>725339101R00</t>
  </si>
  <si>
    <t>Výlevky diturvitové montáž_x000D_
 diturvitové, bez nádrže a armatur</t>
  </si>
  <si>
    <t>725814102R00</t>
  </si>
  <si>
    <t>Rohové ventily rohový ventil, bez matky, DN 15 x DN 10, mosaz</t>
  </si>
  <si>
    <t>725119402R00</t>
  </si>
  <si>
    <t>Doplňky Montáž doplňků zařízení záchodů předstěnový systém do sádrokartonu</t>
  </si>
  <si>
    <t>725814123R00</t>
  </si>
  <si>
    <t>Rohové ventily pračkový ventil, bez zpětné klapky, DN 15 x DN 20, mosaz</t>
  </si>
  <si>
    <t>725823121RT0</t>
  </si>
  <si>
    <t>Baterie umyvadlové a dřezové baterie umyvadlová, stojánková, ruční ovládání s otvíráním odpadu, základní</t>
  </si>
  <si>
    <t>725823114RT1</t>
  </si>
  <si>
    <t>Baterie umyvadlové a dřezové baterie dřezová, stojánková, ruční ovládání bez otvírání odpadu, standardní</t>
  </si>
  <si>
    <t>725829202R00</t>
  </si>
  <si>
    <t>Baterie umyvadlové a dřezové Montáž baterií umyvadlových a dřezových umyvadlové a dřezové nástěnné</t>
  </si>
  <si>
    <t>725825111RT1</t>
  </si>
  <si>
    <t>Baterie umyvadlové a dřezové baterie umyvadlová, nástěnná, ruční ovládání, standardní</t>
  </si>
  <si>
    <t>55144133R</t>
  </si>
  <si>
    <t>baterie sprchová podomítková; ovládání pákové; povrch chrom</t>
  </si>
  <si>
    <t>725849205R00</t>
  </si>
  <si>
    <t>Montáž baterií sprchových podomítkové</t>
  </si>
  <si>
    <t>725860202R00</t>
  </si>
  <si>
    <t>Zápachové uzávěrky (sifony) pro zařizovací předměty D 40, 50 mm x 6/4"; pro dřezy; PP; příslušenství stavitelný kulový kloub</t>
  </si>
  <si>
    <t>725860213R00</t>
  </si>
  <si>
    <t>Zápachové uzávěrky (sifony) pro zařizovací předměty D 32, 40 mm x 5/4"; pro umyvadla; PP; příslušenství krycí růžice odtoku, zpětný uzávěr</t>
  </si>
  <si>
    <t>725860222R00</t>
  </si>
  <si>
    <t xml:space="preserve">Zápachové uzávěrky (sifony) pro zařizovací předměty uzávěrka zápachová D 40/50 mm x 6/4"; samočistící, pro sprchové kouty; PP, PE; odtok vodorovný, kul. kloub (otáčivý 280°, sklopný 10°); příslušenství </t>
  </si>
  <si>
    <t>998725102R00</t>
  </si>
  <si>
    <t>Přesun hmot pro zařizovací předměty v objektech výšky do 12 m</t>
  </si>
  <si>
    <t>998725193R00</t>
  </si>
  <si>
    <t>Přesun hmot pro zařizovací předměty výpočet z hmotnosti_x000D_
 příplatek k ceně za zvětšený přesun přes vymezenou největší dopravní vzdálenost_x000D_
 do 500 m</t>
  </si>
  <si>
    <t>SUM</t>
  </si>
  <si>
    <t>plastová nádrž skladovací podzemní (žumpa) pro obetonování</t>
  </si>
  <si>
    <t>2x prostup potrubí DN 40-50 hydroizolací spodní stavby se svěrnými maticemi</t>
  </si>
  <si>
    <t>senzorový kabel: 3m</t>
  </si>
  <si>
    <t xml:space="preserve"> - Izolační souprava s PVC přírubou pr.350mm pro přímé napojení PVC fólií, vhodný pro série terasových vtoků</t>
  </si>
  <si>
    <t xml:space="preserve"> - Zápachová uzávěrka - suchá klapka, k sérii balkonových a terasových vtoků</t>
  </si>
  <si>
    <t>Další popis</t>
  </si>
  <si>
    <t>Max. provozní teplota: 40°C</t>
  </si>
  <si>
    <t>materiál čerpadla: 1.4409, GX2CrNiMo19-11-2</t>
  </si>
  <si>
    <t>END</t>
  </si>
  <si>
    <t>Nálevka se sifonem PP, DN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</si>
</sst>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+jA0PYjvJ5RWsAQFJ/TDECwq8x8C1AAlUDypjooi5+MPn+E0JxE2Tsx2lT5+VfKN6r8JT0V0PrOA5Ekr1qtb1w==" saltValue="GDINtMImu1gYg030DUXx7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267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2" t="s">
        <v>24</v>
      </c>
      <c r="B16" s="57" t="s">
        <v>24</v>
      </c>
      <c r="C16" s="58"/>
      <c r="D16" s="59"/>
      <c r="E16" s="85"/>
      <c r="F16" s="86"/>
      <c r="G16" s="85"/>
      <c r="H16" s="86"/>
      <c r="I16" s="85">
        <f>SUMIF(F49:F55,A16,I49:I55)+SUMIF(F49:F55,"PSU",I49:I55)</f>
        <v>0</v>
      </c>
      <c r="J16" s="87"/>
    </row>
    <row r="17" spans="1:10" ht="23.25" customHeight="1" x14ac:dyDescent="0.2">
      <c r="A17" s="192" t="s">
        <v>25</v>
      </c>
      <c r="B17" s="57" t="s">
        <v>25</v>
      </c>
      <c r="C17" s="58"/>
      <c r="D17" s="59"/>
      <c r="E17" s="85"/>
      <c r="F17" s="86"/>
      <c r="G17" s="85"/>
      <c r="H17" s="86"/>
      <c r="I17" s="85">
        <f>SUMIF(F49:F55,A17,I49:I55)</f>
        <v>0</v>
      </c>
      <c r="J17" s="87"/>
    </row>
    <row r="18" spans="1:10" ht="23.25" customHeight="1" x14ac:dyDescent="0.2">
      <c r="A18" s="192" t="s">
        <v>26</v>
      </c>
      <c r="B18" s="57" t="s">
        <v>26</v>
      </c>
      <c r="C18" s="58"/>
      <c r="D18" s="59"/>
      <c r="E18" s="85"/>
      <c r="F18" s="86"/>
      <c r="G18" s="85"/>
      <c r="H18" s="86"/>
      <c r="I18" s="85">
        <f>SUMIF(F49:F55,A18,I49:I55)</f>
        <v>0</v>
      </c>
      <c r="J18" s="87"/>
    </row>
    <row r="19" spans="1:10" ht="23.25" customHeight="1" x14ac:dyDescent="0.2">
      <c r="A19" s="192" t="s">
        <v>70</v>
      </c>
      <c r="B19" s="57" t="s">
        <v>27</v>
      </c>
      <c r="C19" s="58"/>
      <c r="D19" s="59"/>
      <c r="E19" s="85"/>
      <c r="F19" s="86"/>
      <c r="G19" s="85"/>
      <c r="H19" s="86"/>
      <c r="I19" s="85">
        <f>SUMIF(F49:F55,A19,I49:I55)</f>
        <v>0</v>
      </c>
      <c r="J19" s="87"/>
    </row>
    <row r="20" spans="1:10" ht="23.25" customHeight="1" x14ac:dyDescent="0.2">
      <c r="A20" s="192" t="s">
        <v>71</v>
      </c>
      <c r="B20" s="57" t="s">
        <v>28</v>
      </c>
      <c r="C20" s="58"/>
      <c r="D20" s="59"/>
      <c r="E20" s="85"/>
      <c r="F20" s="86"/>
      <c r="G20" s="85"/>
      <c r="H20" s="86"/>
      <c r="I20" s="85">
        <f>SUMIF(F49:F55,A20,I49:I55)</f>
        <v>0</v>
      </c>
      <c r="J20" s="87"/>
    </row>
    <row r="21" spans="1:10" ht="23.25" customHeight="1" x14ac:dyDescent="0.2">
      <c r="A21" s="3"/>
      <c r="B21" s="74" t="s">
        <v>29</v>
      </c>
      <c r="C21" s="75"/>
      <c r="D21" s="76"/>
      <c r="E21" s="88"/>
      <c r="F21" s="99"/>
      <c r="G21" s="88"/>
      <c r="H21" s="99"/>
      <c r="I21" s="88">
        <f>SUM(I16:J20)</f>
        <v>0</v>
      </c>
      <c r="J21" s="8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83">
        <f>ZakladDPHSniVypocet</f>
        <v>0</v>
      </c>
      <c r="H23" s="84"/>
      <c r="I23" s="84"/>
      <c r="J23" s="62" t="str">
        <f t="shared" ref="J23:J28" si="0">Mena</f>
        <v>CZK</v>
      </c>
    </row>
    <row r="24" spans="1:10" ht="23.25" hidden="1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81">
        <f>I23*E23/100</f>
        <v>0</v>
      </c>
      <c r="H24" s="82"/>
      <c r="I24" s="82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83">
        <f>ZakladDPHZaklVypocet</f>
        <v>0</v>
      </c>
      <c r="H25" s="84"/>
      <c r="I25" s="84"/>
      <c r="J25" s="62" t="str">
        <f t="shared" si="0"/>
        <v>CZK</v>
      </c>
    </row>
    <row r="26" spans="1:10" ht="23.25" hidden="1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93">
        <f>I25*E25/100</f>
        <v>0</v>
      </c>
      <c r="H26" s="94"/>
      <c r="I26" s="94"/>
      <c r="J26" s="56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8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3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5" t="s">
        <v>23</v>
      </c>
      <c r="C28" s="166"/>
      <c r="D28" s="166"/>
      <c r="E28" s="167"/>
      <c r="F28" s="168"/>
      <c r="G28" s="169">
        <f>IF(A28&gt;50, ROUNDUP(A27, 0), ROUNDDOWN(A27, 0))</f>
        <v>0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3"/>
      <c r="B29" s="165" t="s">
        <v>35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43341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80" t="s">
        <v>2</v>
      </c>
      <c r="E35" s="80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1">
        <v>1</v>
      </c>
      <c r="B39" s="142" t="s">
        <v>51</v>
      </c>
      <c r="C39" s="143"/>
      <c r="D39" s="144"/>
      <c r="E39" s="144"/>
      <c r="F39" s="145">
        <f>'SO01 001 Pol'!AE421</f>
        <v>0</v>
      </c>
      <c r="G39" s="146">
        <f>'SO01 001 Pol'!AF421</f>
        <v>0</v>
      </c>
      <c r="H39" s="147"/>
      <c r="I39" s="148">
        <f>F39+G39+H39</f>
        <v>0</v>
      </c>
      <c r="J39" s="149" t="str">
        <f>IF(CenaCelkemVypocet=0,"",I39/CenaCelkemVypocet*100)</f>
        <v/>
      </c>
    </row>
    <row r="40" spans="1:10" ht="25.5" hidden="1" customHeight="1" x14ac:dyDescent="0.2">
      <c r="A40" s="131">
        <v>2</v>
      </c>
      <c r="B40" s="150" t="s">
        <v>45</v>
      </c>
      <c r="C40" s="151" t="s">
        <v>46</v>
      </c>
      <c r="D40" s="152"/>
      <c r="E40" s="152"/>
      <c r="F40" s="153">
        <f>'SO01 001 Pol'!AE421</f>
        <v>0</v>
      </c>
      <c r="G40" s="154">
        <f>'SO01 001 Pol'!AF421</f>
        <v>0</v>
      </c>
      <c r="H40" s="154"/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7" t="s">
        <v>43</v>
      </c>
      <c r="C41" s="143" t="s">
        <v>44</v>
      </c>
      <c r="D41" s="144"/>
      <c r="E41" s="144"/>
      <c r="F41" s="158">
        <f>'SO01 001 Pol'!AE421</f>
        <v>0</v>
      </c>
      <c r="G41" s="147">
        <f>'SO01 001 Pol'!AF421</f>
        <v>0</v>
      </c>
      <c r="H41" s="147"/>
      <c r="I41" s="148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1"/>
      <c r="B42" s="159" t="s">
        <v>52</v>
      </c>
      <c r="C42" s="160"/>
      <c r="D42" s="160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54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55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56</v>
      </c>
      <c r="C49" s="182" t="s">
        <v>57</v>
      </c>
      <c r="D49" s="183"/>
      <c r="E49" s="183"/>
      <c r="F49" s="188" t="s">
        <v>24</v>
      </c>
      <c r="G49" s="189"/>
      <c r="H49" s="189"/>
      <c r="I49" s="189">
        <f>'SO01 001 Pol'!G8</f>
        <v>0</v>
      </c>
      <c r="J49" s="186" t="str">
        <f>IF(I56=0,"",I49/I56*100)</f>
        <v/>
      </c>
    </row>
    <row r="50" spans="1:10" ht="25.5" customHeight="1" x14ac:dyDescent="0.2">
      <c r="A50" s="176"/>
      <c r="B50" s="181" t="s">
        <v>58</v>
      </c>
      <c r="C50" s="182" t="s">
        <v>59</v>
      </c>
      <c r="D50" s="183"/>
      <c r="E50" s="183"/>
      <c r="F50" s="188" t="s">
        <v>24</v>
      </c>
      <c r="G50" s="189"/>
      <c r="H50" s="189"/>
      <c r="I50" s="189">
        <f>'SO01 001 Pol'!G44</f>
        <v>0</v>
      </c>
      <c r="J50" s="186" t="str">
        <f>IF(I56=0,"",I50/I56*100)</f>
        <v/>
      </c>
    </row>
    <row r="51" spans="1:10" ht="25.5" customHeight="1" x14ac:dyDescent="0.2">
      <c r="A51" s="176"/>
      <c r="B51" s="181" t="s">
        <v>60</v>
      </c>
      <c r="C51" s="182" t="s">
        <v>61</v>
      </c>
      <c r="D51" s="183"/>
      <c r="E51" s="183"/>
      <c r="F51" s="188" t="s">
        <v>24</v>
      </c>
      <c r="G51" s="189"/>
      <c r="H51" s="189"/>
      <c r="I51" s="189">
        <f>'SO01 001 Pol'!G52</f>
        <v>0</v>
      </c>
      <c r="J51" s="186" t="str">
        <f>IF(I56=0,"",I51/I56*100)</f>
        <v/>
      </c>
    </row>
    <row r="52" spans="1:10" ht="25.5" customHeight="1" x14ac:dyDescent="0.2">
      <c r="A52" s="176"/>
      <c r="B52" s="181" t="s">
        <v>62</v>
      </c>
      <c r="C52" s="182" t="s">
        <v>63</v>
      </c>
      <c r="D52" s="183"/>
      <c r="E52" s="183"/>
      <c r="F52" s="188" t="s">
        <v>25</v>
      </c>
      <c r="G52" s="189"/>
      <c r="H52" s="189"/>
      <c r="I52" s="189">
        <f>'SO01 001 Pol'!G132</f>
        <v>0</v>
      </c>
      <c r="J52" s="186" t="str">
        <f>IF(I56=0,"",I52/I56*100)</f>
        <v/>
      </c>
    </row>
    <row r="53" spans="1:10" ht="25.5" customHeight="1" x14ac:dyDescent="0.2">
      <c r="A53" s="176"/>
      <c r="B53" s="181" t="s">
        <v>64</v>
      </c>
      <c r="C53" s="182" t="s">
        <v>65</v>
      </c>
      <c r="D53" s="183"/>
      <c r="E53" s="183"/>
      <c r="F53" s="188" t="s">
        <v>25</v>
      </c>
      <c r="G53" s="189"/>
      <c r="H53" s="189"/>
      <c r="I53" s="189">
        <f>'SO01 001 Pol'!G217</f>
        <v>0</v>
      </c>
      <c r="J53" s="186" t="str">
        <f>IF(I56=0,"",I53/I56*100)</f>
        <v/>
      </c>
    </row>
    <row r="54" spans="1:10" ht="25.5" customHeight="1" x14ac:dyDescent="0.2">
      <c r="A54" s="176"/>
      <c r="B54" s="181" t="s">
        <v>66</v>
      </c>
      <c r="C54" s="182" t="s">
        <v>67</v>
      </c>
      <c r="D54" s="183"/>
      <c r="E54" s="183"/>
      <c r="F54" s="188" t="s">
        <v>25</v>
      </c>
      <c r="G54" s="189"/>
      <c r="H54" s="189"/>
      <c r="I54" s="189">
        <f>'SO01 001 Pol'!G363</f>
        <v>0</v>
      </c>
      <c r="J54" s="186" t="str">
        <f>IF(I56=0,"",I54/I56*100)</f>
        <v/>
      </c>
    </row>
    <row r="55" spans="1:10" ht="25.5" customHeight="1" x14ac:dyDescent="0.2">
      <c r="A55" s="176"/>
      <c r="B55" s="181" t="s">
        <v>68</v>
      </c>
      <c r="C55" s="182" t="s">
        <v>69</v>
      </c>
      <c r="D55" s="183"/>
      <c r="E55" s="183"/>
      <c r="F55" s="188" t="s">
        <v>25</v>
      </c>
      <c r="G55" s="189"/>
      <c r="H55" s="189"/>
      <c r="I55" s="189">
        <f>'SO01 001 Pol'!G56</f>
        <v>0</v>
      </c>
      <c r="J55" s="186" t="str">
        <f>IF(I56=0,"",I55/I56*100)</f>
        <v/>
      </c>
    </row>
    <row r="56" spans="1:10" ht="25.5" customHeight="1" x14ac:dyDescent="0.2">
      <c r="A56" s="177"/>
      <c r="B56" s="184" t="s">
        <v>1</v>
      </c>
      <c r="C56" s="184"/>
      <c r="D56" s="185"/>
      <c r="E56" s="185"/>
      <c r="F56" s="190"/>
      <c r="G56" s="191"/>
      <c r="H56" s="191"/>
      <c r="I56" s="191">
        <f>SUM(I49:I55)</f>
        <v>0</v>
      </c>
      <c r="J56" s="187">
        <f>SUM(J49:J55)</f>
        <v>0</v>
      </c>
    </row>
    <row r="57" spans="1:10" x14ac:dyDescent="0.2">
      <c r="F57" s="129"/>
      <c r="G57" s="128"/>
      <c r="H57" s="129"/>
      <c r="I57" s="128"/>
      <c r="J57" s="130"/>
    </row>
    <row r="58" spans="1:10" x14ac:dyDescent="0.2">
      <c r="F58" s="129"/>
      <c r="G58" s="128"/>
      <c r="H58" s="129"/>
      <c r="I58" s="128"/>
      <c r="J58" s="130"/>
    </row>
    <row r="59" spans="1:10" x14ac:dyDescent="0.2">
      <c r="F59" s="129"/>
      <c r="G59" s="128"/>
      <c r="H59" s="129"/>
      <c r="I59" s="128"/>
      <c r="J59" s="130"/>
    </row>
  </sheetData>
  <sheetProtection algorithmName="SHA-512" hashValue="WeFd+cYkpne1oUuhq0492D2mzOwqtinOKe7sCimj/0sN947ye+Hv2CwFS03ymeA/Lh8R4OF8YXNpT6MCvcxvyg==" saltValue="Ir/d10vK9rjUNwarRFNfo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8wAb4Q2J6Ic5n+jF1RUoGqN+6TDmrRIiqfaMY2K596cf5eUKqEsSJltoK5QAEAGpFZFkiVyK+xdfh7V1juxIPw==" saltValue="ZEjBn0jvg6j5PZonKMsQ+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14C4C-3976-4D0C-A7FD-7F2C25B78DD2}">
  <sheetPr>
    <outlinePr summaryBelow="0"/>
  </sheetPr>
  <dimension ref="A1:BH5000"/>
  <sheetViews>
    <sheetView tabSelected="1" workbookViewId="0">
      <pane ySplit="7" topLeftCell="A188" activePane="bottomLeft" state="frozen"/>
      <selection pane="bottomLeft" activeCell="C203" sqref="C203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72</v>
      </c>
      <c r="B1" s="194"/>
      <c r="C1" s="194"/>
      <c r="D1" s="194"/>
      <c r="E1" s="194"/>
      <c r="F1" s="194"/>
      <c r="G1" s="194"/>
      <c r="AG1" t="s">
        <v>73</v>
      </c>
    </row>
    <row r="2" spans="1:60" ht="24.95" customHeight="1" x14ac:dyDescent="0.2">
      <c r="A2" s="195" t="s">
        <v>7</v>
      </c>
      <c r="B2" s="77" t="s">
        <v>49</v>
      </c>
      <c r="C2" s="198" t="s">
        <v>50</v>
      </c>
      <c r="D2" s="196"/>
      <c r="E2" s="196"/>
      <c r="F2" s="196"/>
      <c r="G2" s="197"/>
      <c r="AG2" t="s">
        <v>74</v>
      </c>
    </row>
    <row r="3" spans="1:60" ht="24.95" customHeight="1" x14ac:dyDescent="0.2">
      <c r="A3" s="195" t="s">
        <v>8</v>
      </c>
      <c r="B3" s="77" t="s">
        <v>45</v>
      </c>
      <c r="C3" s="198" t="s">
        <v>46</v>
      </c>
      <c r="D3" s="196"/>
      <c r="E3" s="196"/>
      <c r="F3" s="196"/>
      <c r="G3" s="197"/>
      <c r="AC3" s="127" t="s">
        <v>74</v>
      </c>
      <c r="AG3" t="s">
        <v>75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76</v>
      </c>
    </row>
    <row r="5" spans="1:60" x14ac:dyDescent="0.2">
      <c r="D5" s="193"/>
    </row>
    <row r="6" spans="1:60" ht="38.25" x14ac:dyDescent="0.2">
      <c r="A6" s="205" t="s">
        <v>77</v>
      </c>
      <c r="B6" s="207" t="s">
        <v>78</v>
      </c>
      <c r="C6" s="207" t="s">
        <v>79</v>
      </c>
      <c r="D6" s="206" t="s">
        <v>80</v>
      </c>
      <c r="E6" s="205" t="s">
        <v>81</v>
      </c>
      <c r="F6" s="204" t="s">
        <v>82</v>
      </c>
      <c r="G6" s="205" t="s">
        <v>29</v>
      </c>
      <c r="H6" s="208" t="s">
        <v>30</v>
      </c>
      <c r="I6" s="208" t="s">
        <v>83</v>
      </c>
      <c r="J6" s="208" t="s">
        <v>31</v>
      </c>
      <c r="K6" s="208" t="s">
        <v>84</v>
      </c>
      <c r="L6" s="208" t="s">
        <v>85</v>
      </c>
      <c r="M6" s="208" t="s">
        <v>86</v>
      </c>
      <c r="N6" s="208" t="s">
        <v>87</v>
      </c>
      <c r="O6" s="208" t="s">
        <v>88</v>
      </c>
      <c r="P6" s="208" t="s">
        <v>89</v>
      </c>
      <c r="Q6" s="208" t="s">
        <v>90</v>
      </c>
      <c r="R6" s="208" t="s">
        <v>91</v>
      </c>
      <c r="S6" s="208" t="s">
        <v>92</v>
      </c>
      <c r="T6" s="208" t="s">
        <v>93</v>
      </c>
      <c r="U6" s="208" t="s">
        <v>94</v>
      </c>
      <c r="V6" s="208" t="s">
        <v>95</v>
      </c>
      <c r="W6" s="208" t="s">
        <v>96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3" t="s">
        <v>97</v>
      </c>
      <c r="B8" s="224" t="s">
        <v>56</v>
      </c>
      <c r="C8" s="241" t="s">
        <v>57</v>
      </c>
      <c r="D8" s="225"/>
      <c r="E8" s="226"/>
      <c r="F8" s="227"/>
      <c r="G8" s="227">
        <f>SUMIF(AG9:AG43,"&lt;&gt;NOR",G9:G43)</f>
        <v>0</v>
      </c>
      <c r="H8" s="227"/>
      <c r="I8" s="227">
        <f>SUM(I9:I43)</f>
        <v>0</v>
      </c>
      <c r="J8" s="227"/>
      <c r="K8" s="227">
        <f>SUM(K9:K43)</f>
        <v>0</v>
      </c>
      <c r="L8" s="227"/>
      <c r="M8" s="227">
        <f>SUM(M9:M43)</f>
        <v>0</v>
      </c>
      <c r="N8" s="227"/>
      <c r="O8" s="227">
        <f>SUM(O9:O43)</f>
        <v>76.050000000000011</v>
      </c>
      <c r="P8" s="227"/>
      <c r="Q8" s="227">
        <f>SUM(Q9:Q43)</f>
        <v>0</v>
      </c>
      <c r="R8" s="227"/>
      <c r="S8" s="227"/>
      <c r="T8" s="228"/>
      <c r="U8" s="222"/>
      <c r="V8" s="222">
        <f>SUM(V9:V43)</f>
        <v>779.01</v>
      </c>
      <c r="W8" s="222"/>
      <c r="AG8" t="s">
        <v>98</v>
      </c>
    </row>
    <row r="9" spans="1:60" outlineLevel="1" x14ac:dyDescent="0.2">
      <c r="A9" s="229">
        <v>1</v>
      </c>
      <c r="B9" s="230" t="s">
        <v>99</v>
      </c>
      <c r="C9" s="242" t="s">
        <v>100</v>
      </c>
      <c r="D9" s="231" t="s">
        <v>101</v>
      </c>
      <c r="E9" s="232">
        <v>327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102</v>
      </c>
      <c r="S9" s="234" t="s">
        <v>103</v>
      </c>
      <c r="T9" s="235" t="s">
        <v>103</v>
      </c>
      <c r="U9" s="218">
        <v>0.16</v>
      </c>
      <c r="V9" s="218">
        <f>ROUND(E9*U9,2)</f>
        <v>52.32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104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43" t="s">
        <v>105</v>
      </c>
      <c r="D10" s="237"/>
      <c r="E10" s="237"/>
      <c r="F10" s="237"/>
      <c r="G10" s="237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106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6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4" t="s">
        <v>107</v>
      </c>
      <c r="D11" s="238"/>
      <c r="E11" s="238"/>
      <c r="F11" s="238"/>
      <c r="G11" s="23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108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9">
        <v>2</v>
      </c>
      <c r="B12" s="230" t="s">
        <v>109</v>
      </c>
      <c r="C12" s="242" t="s">
        <v>110</v>
      </c>
      <c r="D12" s="231" t="s">
        <v>101</v>
      </c>
      <c r="E12" s="232">
        <v>336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 t="s">
        <v>102</v>
      </c>
      <c r="S12" s="234" t="s">
        <v>103</v>
      </c>
      <c r="T12" s="235" t="s">
        <v>103</v>
      </c>
      <c r="U12" s="218">
        <v>8.4000000000000005E-2</v>
      </c>
      <c r="V12" s="218">
        <f>ROUND(E12*U12,2)</f>
        <v>28.22</v>
      </c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104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3.75" outlineLevel="1" x14ac:dyDescent="0.2">
      <c r="A13" s="216"/>
      <c r="B13" s="217"/>
      <c r="C13" s="243" t="s">
        <v>105</v>
      </c>
      <c r="D13" s="237"/>
      <c r="E13" s="237"/>
      <c r="F13" s="237"/>
      <c r="G13" s="237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106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6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4" t="s">
        <v>107</v>
      </c>
      <c r="D14" s="238"/>
      <c r="E14" s="238"/>
      <c r="F14" s="238"/>
      <c r="G14" s="23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108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9">
        <v>3</v>
      </c>
      <c r="B15" s="230" t="s">
        <v>111</v>
      </c>
      <c r="C15" s="242" t="s">
        <v>112</v>
      </c>
      <c r="D15" s="231" t="s">
        <v>101</v>
      </c>
      <c r="E15" s="232">
        <v>9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 t="s">
        <v>102</v>
      </c>
      <c r="S15" s="234" t="s">
        <v>103</v>
      </c>
      <c r="T15" s="235" t="s">
        <v>103</v>
      </c>
      <c r="U15" s="218">
        <v>3.5330000000000004</v>
      </c>
      <c r="V15" s="218">
        <f>ROUND(E15*U15,2)</f>
        <v>31.8</v>
      </c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104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6"/>
      <c r="B16" s="217"/>
      <c r="C16" s="243" t="s">
        <v>113</v>
      </c>
      <c r="D16" s="237"/>
      <c r="E16" s="237"/>
      <c r="F16" s="237"/>
      <c r="G16" s="237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106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4" t="s">
        <v>107</v>
      </c>
      <c r="D17" s="238"/>
      <c r="E17" s="238"/>
      <c r="F17" s="238"/>
      <c r="G17" s="23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108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29">
        <v>4</v>
      </c>
      <c r="B18" s="230" t="s">
        <v>114</v>
      </c>
      <c r="C18" s="242" t="s">
        <v>115</v>
      </c>
      <c r="D18" s="231" t="s">
        <v>116</v>
      </c>
      <c r="E18" s="232">
        <v>18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9.9000000000000021E-4</v>
      </c>
      <c r="O18" s="234">
        <f>ROUND(E18*N18,2)</f>
        <v>0.02</v>
      </c>
      <c r="P18" s="234">
        <v>0</v>
      </c>
      <c r="Q18" s="234">
        <f>ROUND(E18*P18,2)</f>
        <v>0</v>
      </c>
      <c r="R18" s="234" t="s">
        <v>102</v>
      </c>
      <c r="S18" s="234" t="s">
        <v>103</v>
      </c>
      <c r="T18" s="235" t="s">
        <v>103</v>
      </c>
      <c r="U18" s="218">
        <v>0.23600000000000002</v>
      </c>
      <c r="V18" s="218">
        <f>ROUND(E18*U18,2)</f>
        <v>4.25</v>
      </c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104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16"/>
      <c r="B19" s="217"/>
      <c r="C19" s="243" t="s">
        <v>117</v>
      </c>
      <c r="D19" s="237"/>
      <c r="E19" s="237"/>
      <c r="F19" s="237"/>
      <c r="G19" s="237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106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16"/>
      <c r="B20" s="217"/>
      <c r="C20" s="244" t="s">
        <v>107</v>
      </c>
      <c r="D20" s="238"/>
      <c r="E20" s="238"/>
      <c r="F20" s="238"/>
      <c r="G20" s="23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108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22.5" outlineLevel="1" x14ac:dyDescent="0.2">
      <c r="A21" s="229">
        <v>5</v>
      </c>
      <c r="B21" s="230" t="s">
        <v>118</v>
      </c>
      <c r="C21" s="242" t="s">
        <v>119</v>
      </c>
      <c r="D21" s="231" t="s">
        <v>116</v>
      </c>
      <c r="E21" s="232">
        <v>440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8.6000000000000009E-4</v>
      </c>
      <c r="O21" s="234">
        <f>ROUND(E21*N21,2)</f>
        <v>0.38</v>
      </c>
      <c r="P21" s="234">
        <v>0</v>
      </c>
      <c r="Q21" s="234">
        <f>ROUND(E21*P21,2)</f>
        <v>0</v>
      </c>
      <c r="R21" s="234" t="s">
        <v>102</v>
      </c>
      <c r="S21" s="234" t="s">
        <v>103</v>
      </c>
      <c r="T21" s="235" t="s">
        <v>103</v>
      </c>
      <c r="U21" s="218">
        <v>0.47900000000000004</v>
      </c>
      <c r="V21" s="218">
        <f>ROUND(E21*U21,2)</f>
        <v>210.76</v>
      </c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104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43" t="s">
        <v>117</v>
      </c>
      <c r="D22" s="237"/>
      <c r="E22" s="237"/>
      <c r="F22" s="237"/>
      <c r="G22" s="237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106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4" t="s">
        <v>107</v>
      </c>
      <c r="D23" s="238"/>
      <c r="E23" s="238"/>
      <c r="F23" s="238"/>
      <c r="G23" s="23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108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29">
        <v>6</v>
      </c>
      <c r="B24" s="230" t="s">
        <v>120</v>
      </c>
      <c r="C24" s="242" t="s">
        <v>121</v>
      </c>
      <c r="D24" s="231" t="s">
        <v>116</v>
      </c>
      <c r="E24" s="232">
        <v>18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4" t="s">
        <v>102</v>
      </c>
      <c r="S24" s="234" t="s">
        <v>103</v>
      </c>
      <c r="T24" s="235" t="s">
        <v>103</v>
      </c>
      <c r="U24" s="218">
        <v>7.0000000000000007E-2</v>
      </c>
      <c r="V24" s="218">
        <f>ROUND(E24*U24,2)</f>
        <v>1.26</v>
      </c>
      <c r="W24" s="21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104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43" t="s">
        <v>122</v>
      </c>
      <c r="D25" s="237"/>
      <c r="E25" s="237"/>
      <c r="F25" s="237"/>
      <c r="G25" s="237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106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6"/>
      <c r="B26" s="217"/>
      <c r="C26" s="244" t="s">
        <v>107</v>
      </c>
      <c r="D26" s="238"/>
      <c r="E26" s="238"/>
      <c r="F26" s="238"/>
      <c r="G26" s="23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108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29">
        <v>7</v>
      </c>
      <c r="B27" s="230" t="s">
        <v>123</v>
      </c>
      <c r="C27" s="242" t="s">
        <v>124</v>
      </c>
      <c r="D27" s="231" t="s">
        <v>116</v>
      </c>
      <c r="E27" s="232">
        <v>440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 t="s">
        <v>102</v>
      </c>
      <c r="S27" s="234" t="s">
        <v>103</v>
      </c>
      <c r="T27" s="235" t="s">
        <v>103</v>
      </c>
      <c r="U27" s="218">
        <v>0.32700000000000001</v>
      </c>
      <c r="V27" s="218">
        <f>ROUND(E27*U27,2)</f>
        <v>143.88</v>
      </c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104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16"/>
      <c r="B28" s="217"/>
      <c r="C28" s="243" t="s">
        <v>122</v>
      </c>
      <c r="D28" s="237"/>
      <c r="E28" s="237"/>
      <c r="F28" s="237"/>
      <c r="G28" s="237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106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16"/>
      <c r="B29" s="217"/>
      <c r="C29" s="244" t="s">
        <v>107</v>
      </c>
      <c r="D29" s="238"/>
      <c r="E29" s="238"/>
      <c r="F29" s="238"/>
      <c r="G29" s="23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108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29">
        <v>8</v>
      </c>
      <c r="B30" s="230" t="s">
        <v>125</v>
      </c>
      <c r="C30" s="242" t="s">
        <v>126</v>
      </c>
      <c r="D30" s="231" t="s">
        <v>101</v>
      </c>
      <c r="E30" s="232">
        <v>336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 t="s">
        <v>102</v>
      </c>
      <c r="S30" s="234" t="s">
        <v>103</v>
      </c>
      <c r="T30" s="235" t="s">
        <v>103</v>
      </c>
      <c r="U30" s="218">
        <v>0.34500000000000003</v>
      </c>
      <c r="V30" s="218">
        <f>ROUND(E30*U30,2)</f>
        <v>115.92</v>
      </c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104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43" t="s">
        <v>127</v>
      </c>
      <c r="D31" s="237"/>
      <c r="E31" s="237"/>
      <c r="F31" s="237"/>
      <c r="G31" s="237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106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36" t="str">
        <f>C31</f>
        <v>bez naložení do dopravní nádoby, ale s vyprázdněním dopravní nádoby na hromadu nebo na dopravní prostředek,</v>
      </c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44" t="s">
        <v>107</v>
      </c>
      <c r="D32" s="238"/>
      <c r="E32" s="238"/>
      <c r="F32" s="238"/>
      <c r="G32" s="23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108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29">
        <v>9</v>
      </c>
      <c r="B33" s="230" t="s">
        <v>128</v>
      </c>
      <c r="C33" s="242" t="s">
        <v>129</v>
      </c>
      <c r="D33" s="231" t="s">
        <v>101</v>
      </c>
      <c r="E33" s="232">
        <v>336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4" t="s">
        <v>102</v>
      </c>
      <c r="S33" s="234" t="s">
        <v>103</v>
      </c>
      <c r="T33" s="235" t="s">
        <v>103</v>
      </c>
      <c r="U33" s="218">
        <v>1.1000000000000001E-2</v>
      </c>
      <c r="V33" s="218">
        <f>ROUND(E33*U33,2)</f>
        <v>3.7</v>
      </c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104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43" t="s">
        <v>130</v>
      </c>
      <c r="D34" s="237"/>
      <c r="E34" s="237"/>
      <c r="F34" s="237"/>
      <c r="G34" s="237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106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44" t="s">
        <v>107</v>
      </c>
      <c r="D35" s="238"/>
      <c r="E35" s="238"/>
      <c r="F35" s="238"/>
      <c r="G35" s="23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108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ht="22.5" outlineLevel="1" x14ac:dyDescent="0.2">
      <c r="A36" s="229">
        <v>10</v>
      </c>
      <c r="B36" s="230" t="s">
        <v>131</v>
      </c>
      <c r="C36" s="242" t="s">
        <v>132</v>
      </c>
      <c r="D36" s="231" t="s">
        <v>101</v>
      </c>
      <c r="E36" s="232">
        <v>231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4" t="s">
        <v>102</v>
      </c>
      <c r="S36" s="234" t="s">
        <v>103</v>
      </c>
      <c r="T36" s="235" t="s">
        <v>103</v>
      </c>
      <c r="U36" s="218">
        <v>0.20200000000000001</v>
      </c>
      <c r="V36" s="218">
        <f>ROUND(E36*U36,2)</f>
        <v>46.66</v>
      </c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104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6"/>
      <c r="B37" s="217"/>
      <c r="C37" s="243" t="s">
        <v>133</v>
      </c>
      <c r="D37" s="237"/>
      <c r="E37" s="237"/>
      <c r="F37" s="237"/>
      <c r="G37" s="237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106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44" t="s">
        <v>134</v>
      </c>
      <c r="D38" s="238"/>
      <c r="E38" s="238"/>
      <c r="F38" s="238"/>
      <c r="G38" s="23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108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36" t="str">
        <f>C38</f>
        <v>včetně strojního přemístění materiálu pro zásyp ze vzdálenosti do 10 m od okraje zásypu, viz výkres D.1.4.1-3,4,10,11,12,13</v>
      </c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29">
        <v>11</v>
      </c>
      <c r="B39" s="230" t="s">
        <v>135</v>
      </c>
      <c r="C39" s="242" t="s">
        <v>136</v>
      </c>
      <c r="D39" s="231" t="s">
        <v>101</v>
      </c>
      <c r="E39" s="232">
        <v>44.5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1.7000000000000002</v>
      </c>
      <c r="O39" s="234">
        <f>ROUND(E39*N39,2)</f>
        <v>75.650000000000006</v>
      </c>
      <c r="P39" s="234">
        <v>0</v>
      </c>
      <c r="Q39" s="234">
        <f>ROUND(E39*P39,2)</f>
        <v>0</v>
      </c>
      <c r="R39" s="234" t="s">
        <v>102</v>
      </c>
      <c r="S39" s="234" t="s">
        <v>103</v>
      </c>
      <c r="T39" s="235" t="s">
        <v>103</v>
      </c>
      <c r="U39" s="218">
        <v>1.5870000000000002</v>
      </c>
      <c r="V39" s="218">
        <f>ROUND(E39*U39,2)</f>
        <v>70.62</v>
      </c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104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ht="22.5" outlineLevel="1" x14ac:dyDescent="0.2">
      <c r="A40" s="216"/>
      <c r="B40" s="217"/>
      <c r="C40" s="243" t="s">
        <v>137</v>
      </c>
      <c r="D40" s="237"/>
      <c r="E40" s="237"/>
      <c r="F40" s="237"/>
      <c r="G40" s="237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106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36" t="str">
        <f>C40</f>
        <v>sypaninou z vhodných hornin tř. 1 - 4 nebo materiálem připraveným podél výkopu ve vzdálenosti do 3 m od jeho kraje, pro jakoukoliv hloubku výkopu a jakoukoliv míru zhutnění,</v>
      </c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44" t="s">
        <v>107</v>
      </c>
      <c r="D41" s="238"/>
      <c r="E41" s="238"/>
      <c r="F41" s="238"/>
      <c r="G41" s="23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108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29">
        <v>12</v>
      </c>
      <c r="B42" s="230" t="s">
        <v>138</v>
      </c>
      <c r="C42" s="242" t="s">
        <v>139</v>
      </c>
      <c r="D42" s="231" t="s">
        <v>101</v>
      </c>
      <c r="E42" s="232">
        <v>105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4"/>
      <c r="S42" s="234" t="s">
        <v>103</v>
      </c>
      <c r="T42" s="235" t="s">
        <v>103</v>
      </c>
      <c r="U42" s="218">
        <v>0.66300000000000003</v>
      </c>
      <c r="V42" s="218">
        <f>ROUND(E42*U42,2)</f>
        <v>69.62</v>
      </c>
      <c r="W42" s="218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104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6"/>
      <c r="B43" s="217"/>
      <c r="C43" s="245" t="s">
        <v>140</v>
      </c>
      <c r="D43" s="239"/>
      <c r="E43" s="239"/>
      <c r="F43" s="239"/>
      <c r="G43" s="239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108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x14ac:dyDescent="0.2">
      <c r="A44" s="223" t="s">
        <v>97</v>
      </c>
      <c r="B44" s="224" t="s">
        <v>58</v>
      </c>
      <c r="C44" s="241" t="s">
        <v>59</v>
      </c>
      <c r="D44" s="225"/>
      <c r="E44" s="226"/>
      <c r="F44" s="227"/>
      <c r="G44" s="227">
        <f>SUMIF(AG45:AG51,"&lt;&gt;NOR",G45:G51)</f>
        <v>0</v>
      </c>
      <c r="H44" s="227"/>
      <c r="I44" s="227">
        <f>SUM(I45:I51)</f>
        <v>0</v>
      </c>
      <c r="J44" s="227"/>
      <c r="K44" s="227">
        <f>SUM(K45:K51)</f>
        <v>0</v>
      </c>
      <c r="L44" s="227"/>
      <c r="M44" s="227">
        <f>SUM(M45:M51)</f>
        <v>0</v>
      </c>
      <c r="N44" s="227"/>
      <c r="O44" s="227">
        <f>SUM(O45:O51)</f>
        <v>48.74</v>
      </c>
      <c r="P44" s="227"/>
      <c r="Q44" s="227">
        <f>SUM(Q45:Q51)</f>
        <v>0</v>
      </c>
      <c r="R44" s="227"/>
      <c r="S44" s="227"/>
      <c r="T44" s="228"/>
      <c r="U44" s="222"/>
      <c r="V44" s="222">
        <f>SUM(V45:V51)</f>
        <v>116</v>
      </c>
      <c r="W44" s="222"/>
      <c r="AG44" t="s">
        <v>98</v>
      </c>
    </row>
    <row r="45" spans="1:60" ht="22.5" outlineLevel="1" x14ac:dyDescent="0.2">
      <c r="A45" s="229">
        <v>13</v>
      </c>
      <c r="B45" s="230" t="s">
        <v>141</v>
      </c>
      <c r="C45" s="242" t="s">
        <v>142</v>
      </c>
      <c r="D45" s="231" t="s">
        <v>101</v>
      </c>
      <c r="E45" s="232">
        <v>4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2.6262800000000004</v>
      </c>
      <c r="O45" s="234">
        <f>ROUND(E45*N45,2)</f>
        <v>10.51</v>
      </c>
      <c r="P45" s="234">
        <v>0</v>
      </c>
      <c r="Q45" s="234">
        <f>ROUND(E45*P45,2)</f>
        <v>0</v>
      </c>
      <c r="R45" s="234" t="s">
        <v>143</v>
      </c>
      <c r="S45" s="234" t="s">
        <v>103</v>
      </c>
      <c r="T45" s="235" t="s">
        <v>103</v>
      </c>
      <c r="U45" s="218">
        <v>1.052</v>
      </c>
      <c r="V45" s="218">
        <f>ROUND(E45*U45,2)</f>
        <v>4.21</v>
      </c>
      <c r="W45" s="21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104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45" t="s">
        <v>107</v>
      </c>
      <c r="D46" s="239"/>
      <c r="E46" s="239"/>
      <c r="F46" s="239"/>
      <c r="G46" s="239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108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ht="22.5" outlineLevel="1" x14ac:dyDescent="0.2">
      <c r="A47" s="229">
        <v>14</v>
      </c>
      <c r="B47" s="230" t="s">
        <v>144</v>
      </c>
      <c r="C47" s="242" t="s">
        <v>145</v>
      </c>
      <c r="D47" s="231" t="s">
        <v>101</v>
      </c>
      <c r="E47" s="232">
        <v>14.5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2.61267</v>
      </c>
      <c r="O47" s="234">
        <f>ROUND(E47*N47,2)</f>
        <v>37.880000000000003</v>
      </c>
      <c r="P47" s="234">
        <v>0</v>
      </c>
      <c r="Q47" s="234">
        <f>ROUND(E47*P47,2)</f>
        <v>0</v>
      </c>
      <c r="R47" s="234" t="s">
        <v>143</v>
      </c>
      <c r="S47" s="234" t="s">
        <v>103</v>
      </c>
      <c r="T47" s="235" t="s">
        <v>103</v>
      </c>
      <c r="U47" s="218">
        <v>5.7490000000000006</v>
      </c>
      <c r="V47" s="218">
        <f>ROUND(E47*U47,2)</f>
        <v>83.36</v>
      </c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104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ht="22.5" outlineLevel="1" x14ac:dyDescent="0.2">
      <c r="A48" s="216"/>
      <c r="B48" s="217"/>
      <c r="C48" s="243" t="s">
        <v>146</v>
      </c>
      <c r="D48" s="237"/>
      <c r="E48" s="237"/>
      <c r="F48" s="237"/>
      <c r="G48" s="237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106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36" t="str">
        <f>C48</f>
        <v>čistíren odpadních vod (mimo budovy), nádrží, vodojemů, žlabů nebo kanálů, včetně pomocného pracovního lešení o výšce podlahy do 1900 mm a pro zatížení do 1,5 kPa,</v>
      </c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44" t="s">
        <v>107</v>
      </c>
      <c r="D49" s="238"/>
      <c r="E49" s="238"/>
      <c r="F49" s="238"/>
      <c r="G49" s="23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108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29">
        <v>15</v>
      </c>
      <c r="B50" s="230" t="s">
        <v>147</v>
      </c>
      <c r="C50" s="242" t="s">
        <v>148</v>
      </c>
      <c r="D50" s="231" t="s">
        <v>116</v>
      </c>
      <c r="E50" s="232">
        <v>36.5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9.5600000000000008E-3</v>
      </c>
      <c r="O50" s="234">
        <f>ROUND(E50*N50,2)</f>
        <v>0.35</v>
      </c>
      <c r="P50" s="234">
        <v>0</v>
      </c>
      <c r="Q50" s="234">
        <f>ROUND(E50*P50,2)</f>
        <v>0</v>
      </c>
      <c r="R50" s="234"/>
      <c r="S50" s="234" t="s">
        <v>103</v>
      </c>
      <c r="T50" s="235" t="s">
        <v>103</v>
      </c>
      <c r="U50" s="218">
        <v>0.77900000000000003</v>
      </c>
      <c r="V50" s="218">
        <f>ROUND(E50*U50,2)</f>
        <v>28.43</v>
      </c>
      <c r="W50" s="21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104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45" t="s">
        <v>107</v>
      </c>
      <c r="D51" s="239"/>
      <c r="E51" s="239"/>
      <c r="F51" s="239"/>
      <c r="G51" s="239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108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x14ac:dyDescent="0.2">
      <c r="A52" s="223" t="s">
        <v>97</v>
      </c>
      <c r="B52" s="224" t="s">
        <v>60</v>
      </c>
      <c r="C52" s="241" t="s">
        <v>61</v>
      </c>
      <c r="D52" s="225"/>
      <c r="E52" s="226"/>
      <c r="F52" s="227"/>
      <c r="G52" s="227">
        <f>SUMIF(AG53:AG55,"&lt;&gt;NOR",G53:G55)</f>
        <v>0</v>
      </c>
      <c r="H52" s="227"/>
      <c r="I52" s="227">
        <f>SUM(I53:I55)</f>
        <v>0</v>
      </c>
      <c r="J52" s="227"/>
      <c r="K52" s="227">
        <f>SUM(K53:K55)</f>
        <v>0</v>
      </c>
      <c r="L52" s="227"/>
      <c r="M52" s="227">
        <f>SUM(M53:M55)</f>
        <v>0</v>
      </c>
      <c r="N52" s="227"/>
      <c r="O52" s="227">
        <f>SUM(O53:O55)</f>
        <v>25.53</v>
      </c>
      <c r="P52" s="227"/>
      <c r="Q52" s="227">
        <f>SUM(Q53:Q55)</f>
        <v>0</v>
      </c>
      <c r="R52" s="227"/>
      <c r="S52" s="227"/>
      <c r="T52" s="228"/>
      <c r="U52" s="222"/>
      <c r="V52" s="222">
        <f>SUM(V53:V55)</f>
        <v>17.78</v>
      </c>
      <c r="W52" s="222"/>
      <c r="AG52" t="s">
        <v>98</v>
      </c>
    </row>
    <row r="53" spans="1:60" outlineLevel="1" x14ac:dyDescent="0.2">
      <c r="A53" s="229">
        <v>16</v>
      </c>
      <c r="B53" s="230" t="s">
        <v>149</v>
      </c>
      <c r="C53" s="242" t="s">
        <v>150</v>
      </c>
      <c r="D53" s="231" t="s">
        <v>101</v>
      </c>
      <c r="E53" s="232">
        <v>13.5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1.8907700000000001</v>
      </c>
      <c r="O53" s="234">
        <f>ROUND(E53*N53,2)</f>
        <v>25.53</v>
      </c>
      <c r="P53" s="234">
        <v>0</v>
      </c>
      <c r="Q53" s="234">
        <f>ROUND(E53*P53,2)</f>
        <v>0</v>
      </c>
      <c r="R53" s="234" t="s">
        <v>151</v>
      </c>
      <c r="S53" s="234" t="s">
        <v>103</v>
      </c>
      <c r="T53" s="235" t="s">
        <v>103</v>
      </c>
      <c r="U53" s="218">
        <v>1.3170000000000002</v>
      </c>
      <c r="V53" s="218">
        <f>ROUND(E53*U53,2)</f>
        <v>17.78</v>
      </c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104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6"/>
      <c r="B54" s="217"/>
      <c r="C54" s="243" t="s">
        <v>152</v>
      </c>
      <c r="D54" s="237"/>
      <c r="E54" s="237"/>
      <c r="F54" s="237"/>
      <c r="G54" s="237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106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6"/>
      <c r="B55" s="217"/>
      <c r="C55" s="244" t="s">
        <v>107</v>
      </c>
      <c r="D55" s="238"/>
      <c r="E55" s="238"/>
      <c r="F55" s="238"/>
      <c r="G55" s="23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108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x14ac:dyDescent="0.2">
      <c r="A56" s="223" t="s">
        <v>97</v>
      </c>
      <c r="B56" s="224" t="s">
        <v>68</v>
      </c>
      <c r="C56" s="241" t="s">
        <v>69</v>
      </c>
      <c r="D56" s="225"/>
      <c r="E56" s="226"/>
      <c r="F56" s="227"/>
      <c r="G56" s="227">
        <f>SUMIF(AG57:AG131,"&lt;&gt;NOR",G57:G131)</f>
        <v>0</v>
      </c>
      <c r="H56" s="227"/>
      <c r="I56" s="227">
        <f>SUM(I57:I131)</f>
        <v>0</v>
      </c>
      <c r="J56" s="227"/>
      <c r="K56" s="227">
        <f>SUM(K57:K131)</f>
        <v>0</v>
      </c>
      <c r="L56" s="227"/>
      <c r="M56" s="227">
        <f>SUM(M57:M131)</f>
        <v>0</v>
      </c>
      <c r="N56" s="227"/>
      <c r="O56" s="227">
        <f>SUM(O57:O131)</f>
        <v>4.9000000000000004</v>
      </c>
      <c r="P56" s="227"/>
      <c r="Q56" s="227">
        <f>SUM(Q57:Q131)</f>
        <v>0</v>
      </c>
      <c r="R56" s="227"/>
      <c r="S56" s="227"/>
      <c r="T56" s="228"/>
      <c r="U56" s="222"/>
      <c r="V56" s="222">
        <f>SUM(V57:V131)</f>
        <v>160.57000000000002</v>
      </c>
      <c r="W56" s="222"/>
      <c r="AG56" t="s">
        <v>98</v>
      </c>
    </row>
    <row r="57" spans="1:60" outlineLevel="1" x14ac:dyDescent="0.2">
      <c r="A57" s="229">
        <v>17</v>
      </c>
      <c r="B57" s="230" t="s">
        <v>153</v>
      </c>
      <c r="C57" s="242" t="s">
        <v>154</v>
      </c>
      <c r="D57" s="231" t="s">
        <v>155</v>
      </c>
      <c r="E57" s="232">
        <v>6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4" t="s">
        <v>151</v>
      </c>
      <c r="S57" s="234" t="s">
        <v>103</v>
      </c>
      <c r="T57" s="235" t="s">
        <v>103</v>
      </c>
      <c r="U57" s="218">
        <v>0.65</v>
      </c>
      <c r="V57" s="218">
        <f>ROUND(E57*U57,2)</f>
        <v>3.9</v>
      </c>
      <c r="W57" s="218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104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45" t="s">
        <v>107</v>
      </c>
      <c r="D58" s="239"/>
      <c r="E58" s="239"/>
      <c r="F58" s="239"/>
      <c r="G58" s="239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108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29">
        <v>18</v>
      </c>
      <c r="B59" s="230" t="s">
        <v>156</v>
      </c>
      <c r="C59" s="242" t="s">
        <v>157</v>
      </c>
      <c r="D59" s="231" t="s">
        <v>158</v>
      </c>
      <c r="E59" s="232">
        <v>165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4" t="s">
        <v>151</v>
      </c>
      <c r="S59" s="234" t="s">
        <v>103</v>
      </c>
      <c r="T59" s="235" t="s">
        <v>103</v>
      </c>
      <c r="U59" s="218">
        <v>2.6000000000000002E-2</v>
      </c>
      <c r="V59" s="218">
        <f>ROUND(E59*U59,2)</f>
        <v>4.29</v>
      </c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104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45" t="s">
        <v>107</v>
      </c>
      <c r="D60" s="239"/>
      <c r="E60" s="239"/>
      <c r="F60" s="239"/>
      <c r="G60" s="239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108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ht="22.5" outlineLevel="1" x14ac:dyDescent="0.2">
      <c r="A61" s="229">
        <v>19</v>
      </c>
      <c r="B61" s="230" t="s">
        <v>159</v>
      </c>
      <c r="C61" s="242" t="s">
        <v>160</v>
      </c>
      <c r="D61" s="231" t="s">
        <v>158</v>
      </c>
      <c r="E61" s="232">
        <v>65.5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4">
        <v>2.1000000000000003E-3</v>
      </c>
      <c r="O61" s="234">
        <f>ROUND(E61*N61,2)</f>
        <v>0.14000000000000001</v>
      </c>
      <c r="P61" s="234">
        <v>0</v>
      </c>
      <c r="Q61" s="234">
        <f>ROUND(E61*P61,2)</f>
        <v>0</v>
      </c>
      <c r="R61" s="234" t="s">
        <v>161</v>
      </c>
      <c r="S61" s="234" t="s">
        <v>103</v>
      </c>
      <c r="T61" s="235" t="s">
        <v>103</v>
      </c>
      <c r="U61" s="218">
        <v>0.8</v>
      </c>
      <c r="V61" s="218">
        <f>ROUND(E61*U61,2)</f>
        <v>52.4</v>
      </c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104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6"/>
      <c r="B62" s="217"/>
      <c r="C62" s="245" t="s">
        <v>162</v>
      </c>
      <c r="D62" s="239"/>
      <c r="E62" s="239"/>
      <c r="F62" s="239"/>
      <c r="G62" s="239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108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ht="22.5" outlineLevel="1" x14ac:dyDescent="0.2">
      <c r="A63" s="229">
        <v>20</v>
      </c>
      <c r="B63" s="230" t="s">
        <v>163</v>
      </c>
      <c r="C63" s="242" t="s">
        <v>164</v>
      </c>
      <c r="D63" s="231" t="s">
        <v>158</v>
      </c>
      <c r="E63" s="232">
        <v>38.5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2.5200000000000001E-3</v>
      </c>
      <c r="O63" s="234">
        <f>ROUND(E63*N63,2)</f>
        <v>0.1</v>
      </c>
      <c r="P63" s="234">
        <v>0</v>
      </c>
      <c r="Q63" s="234">
        <f>ROUND(E63*P63,2)</f>
        <v>0</v>
      </c>
      <c r="R63" s="234" t="s">
        <v>161</v>
      </c>
      <c r="S63" s="234" t="s">
        <v>103</v>
      </c>
      <c r="T63" s="235" t="s">
        <v>103</v>
      </c>
      <c r="U63" s="218">
        <v>0.8</v>
      </c>
      <c r="V63" s="218">
        <f>ROUND(E63*U63,2)</f>
        <v>30.8</v>
      </c>
      <c r="W63" s="21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104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6"/>
      <c r="B64" s="217"/>
      <c r="C64" s="245" t="s">
        <v>162</v>
      </c>
      <c r="D64" s="239"/>
      <c r="E64" s="239"/>
      <c r="F64" s="239"/>
      <c r="G64" s="239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108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ht="22.5" outlineLevel="1" x14ac:dyDescent="0.2">
      <c r="A65" s="229">
        <v>21</v>
      </c>
      <c r="B65" s="230" t="s">
        <v>165</v>
      </c>
      <c r="C65" s="242" t="s">
        <v>166</v>
      </c>
      <c r="D65" s="231" t="s">
        <v>158</v>
      </c>
      <c r="E65" s="232">
        <v>67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4">
        <v>3.5700000000000003E-3</v>
      </c>
      <c r="O65" s="234">
        <f>ROUND(E65*N65,2)</f>
        <v>0.24</v>
      </c>
      <c r="P65" s="234">
        <v>0</v>
      </c>
      <c r="Q65" s="234">
        <f>ROUND(E65*P65,2)</f>
        <v>0</v>
      </c>
      <c r="R65" s="234" t="s">
        <v>161</v>
      </c>
      <c r="S65" s="234" t="s">
        <v>103</v>
      </c>
      <c r="T65" s="235" t="s">
        <v>103</v>
      </c>
      <c r="U65" s="218">
        <v>0.55000000000000004</v>
      </c>
      <c r="V65" s="218">
        <f>ROUND(E65*U65,2)</f>
        <v>36.85</v>
      </c>
      <c r="W65" s="21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104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45" t="s">
        <v>162</v>
      </c>
      <c r="D66" s="239"/>
      <c r="E66" s="239"/>
      <c r="F66" s="239"/>
      <c r="G66" s="239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108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29">
        <v>22</v>
      </c>
      <c r="B67" s="230" t="s">
        <v>167</v>
      </c>
      <c r="C67" s="242" t="s">
        <v>168</v>
      </c>
      <c r="D67" s="231" t="s">
        <v>169</v>
      </c>
      <c r="E67" s="232">
        <v>31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3.5000000000000001E-3</v>
      </c>
      <c r="O67" s="234">
        <f>ROUND(E67*N67,2)</f>
        <v>0.11</v>
      </c>
      <c r="P67" s="234">
        <v>0</v>
      </c>
      <c r="Q67" s="234">
        <f>ROUND(E67*P67,2)</f>
        <v>0</v>
      </c>
      <c r="R67" s="234"/>
      <c r="S67" s="234" t="s">
        <v>170</v>
      </c>
      <c r="T67" s="235" t="s">
        <v>171</v>
      </c>
      <c r="U67" s="218">
        <v>0</v>
      </c>
      <c r="V67" s="218">
        <f>ROUND(E67*U67,2)</f>
        <v>0</v>
      </c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104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6"/>
      <c r="B68" s="217"/>
      <c r="C68" s="245" t="s">
        <v>172</v>
      </c>
      <c r="D68" s="239"/>
      <c r="E68" s="239"/>
      <c r="F68" s="239"/>
      <c r="G68" s="239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108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29">
        <v>23</v>
      </c>
      <c r="B69" s="230" t="s">
        <v>173</v>
      </c>
      <c r="C69" s="242" t="s">
        <v>174</v>
      </c>
      <c r="D69" s="231" t="s">
        <v>158</v>
      </c>
      <c r="E69" s="232">
        <v>104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4" t="s">
        <v>161</v>
      </c>
      <c r="S69" s="234" t="s">
        <v>103</v>
      </c>
      <c r="T69" s="235" t="s">
        <v>103</v>
      </c>
      <c r="U69" s="218">
        <v>4.8000000000000001E-2</v>
      </c>
      <c r="V69" s="218">
        <f>ROUND(E69*U69,2)</f>
        <v>4.99</v>
      </c>
      <c r="W69" s="21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104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45" t="s">
        <v>107</v>
      </c>
      <c r="D70" s="239"/>
      <c r="E70" s="239"/>
      <c r="F70" s="239"/>
      <c r="G70" s="239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108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29">
        <v>24</v>
      </c>
      <c r="B71" s="230" t="s">
        <v>175</v>
      </c>
      <c r="C71" s="242" t="s">
        <v>176</v>
      </c>
      <c r="D71" s="231" t="s">
        <v>169</v>
      </c>
      <c r="E71" s="232">
        <v>18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4">
        <v>6.0000000000000002E-5</v>
      </c>
      <c r="O71" s="234">
        <f>ROUND(E71*N71,2)</f>
        <v>0</v>
      </c>
      <c r="P71" s="234">
        <v>0</v>
      </c>
      <c r="Q71" s="234">
        <f>ROUND(E71*P71,2)</f>
        <v>0</v>
      </c>
      <c r="R71" s="234"/>
      <c r="S71" s="234" t="s">
        <v>170</v>
      </c>
      <c r="T71" s="235" t="s">
        <v>171</v>
      </c>
      <c r="U71" s="218">
        <v>0</v>
      </c>
      <c r="V71" s="218">
        <f>ROUND(E71*U71,2)</f>
        <v>0</v>
      </c>
      <c r="W71" s="21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104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45" t="s">
        <v>177</v>
      </c>
      <c r="D72" s="239"/>
      <c r="E72" s="239"/>
      <c r="F72" s="239"/>
      <c r="G72" s="239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108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29">
        <v>25</v>
      </c>
      <c r="B73" s="230" t="s">
        <v>178</v>
      </c>
      <c r="C73" s="242" t="s">
        <v>179</v>
      </c>
      <c r="D73" s="231" t="s">
        <v>158</v>
      </c>
      <c r="E73" s="232">
        <v>2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4"/>
      <c r="S73" s="234" t="s">
        <v>103</v>
      </c>
      <c r="T73" s="235" t="s">
        <v>103</v>
      </c>
      <c r="U73" s="218">
        <v>0.31317</v>
      </c>
      <c r="V73" s="218">
        <f>ROUND(E73*U73,2)</f>
        <v>0.63</v>
      </c>
      <c r="W73" s="21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104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45" t="s">
        <v>107</v>
      </c>
      <c r="D74" s="239"/>
      <c r="E74" s="239"/>
      <c r="F74" s="239"/>
      <c r="G74" s="239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108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29">
        <v>26</v>
      </c>
      <c r="B75" s="230" t="s">
        <v>180</v>
      </c>
      <c r="C75" s="242" t="s">
        <v>181</v>
      </c>
      <c r="D75" s="231" t="s">
        <v>155</v>
      </c>
      <c r="E75" s="232">
        <v>1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4">
        <v>1.2E-2</v>
      </c>
      <c r="O75" s="234">
        <f>ROUND(E75*N75,2)</f>
        <v>0.01</v>
      </c>
      <c r="P75" s="234">
        <v>0</v>
      </c>
      <c r="Q75" s="234">
        <f>ROUND(E75*P75,2)</f>
        <v>0</v>
      </c>
      <c r="R75" s="234" t="s">
        <v>182</v>
      </c>
      <c r="S75" s="234" t="s">
        <v>103</v>
      </c>
      <c r="T75" s="235" t="s">
        <v>103</v>
      </c>
      <c r="U75" s="218">
        <v>0</v>
      </c>
      <c r="V75" s="218">
        <f>ROUND(E75*U75,2)</f>
        <v>0</v>
      </c>
      <c r="W75" s="218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183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/>
      <c r="B76" s="217"/>
      <c r="C76" s="245" t="s">
        <v>107</v>
      </c>
      <c r="D76" s="239"/>
      <c r="E76" s="239"/>
      <c r="F76" s="239"/>
      <c r="G76" s="239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108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29">
        <v>27</v>
      </c>
      <c r="B77" s="230" t="s">
        <v>184</v>
      </c>
      <c r="C77" s="242" t="s">
        <v>185</v>
      </c>
      <c r="D77" s="231" t="s">
        <v>155</v>
      </c>
      <c r="E77" s="232">
        <v>2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2.5000000000000001E-2</v>
      </c>
      <c r="O77" s="234">
        <f>ROUND(E77*N77,2)</f>
        <v>0.05</v>
      </c>
      <c r="P77" s="234">
        <v>0</v>
      </c>
      <c r="Q77" s="234">
        <f>ROUND(E77*P77,2)</f>
        <v>0</v>
      </c>
      <c r="R77" s="234" t="s">
        <v>182</v>
      </c>
      <c r="S77" s="234" t="s">
        <v>103</v>
      </c>
      <c r="T77" s="235" t="s">
        <v>103</v>
      </c>
      <c r="U77" s="218">
        <v>0</v>
      </c>
      <c r="V77" s="218">
        <f>ROUND(E77*U77,2)</f>
        <v>0</v>
      </c>
      <c r="W77" s="218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183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16"/>
      <c r="B78" s="217"/>
      <c r="C78" s="245" t="s">
        <v>107</v>
      </c>
      <c r="D78" s="239"/>
      <c r="E78" s="239"/>
      <c r="F78" s="239"/>
      <c r="G78" s="239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108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ht="22.5" outlineLevel="1" x14ac:dyDescent="0.2">
      <c r="A79" s="229">
        <v>28</v>
      </c>
      <c r="B79" s="230" t="s">
        <v>186</v>
      </c>
      <c r="C79" s="242" t="s">
        <v>187</v>
      </c>
      <c r="D79" s="231" t="s">
        <v>155</v>
      </c>
      <c r="E79" s="232">
        <v>2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1.8000000000000002E-3</v>
      </c>
      <c r="O79" s="234">
        <f>ROUND(E79*N79,2)</f>
        <v>0</v>
      </c>
      <c r="P79" s="234">
        <v>0</v>
      </c>
      <c r="Q79" s="234">
        <f>ROUND(E79*P79,2)</f>
        <v>0</v>
      </c>
      <c r="R79" s="234" t="s">
        <v>182</v>
      </c>
      <c r="S79" s="234" t="s">
        <v>103</v>
      </c>
      <c r="T79" s="235" t="s">
        <v>103</v>
      </c>
      <c r="U79" s="218">
        <v>0</v>
      </c>
      <c r="V79" s="218">
        <f>ROUND(E79*U79,2)</f>
        <v>0</v>
      </c>
      <c r="W79" s="218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183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45" t="s">
        <v>107</v>
      </c>
      <c r="D80" s="239"/>
      <c r="E80" s="239"/>
      <c r="F80" s="239"/>
      <c r="G80" s="239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108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ht="22.5" outlineLevel="1" x14ac:dyDescent="0.2">
      <c r="A81" s="229">
        <v>29</v>
      </c>
      <c r="B81" s="230" t="s">
        <v>188</v>
      </c>
      <c r="C81" s="242" t="s">
        <v>189</v>
      </c>
      <c r="D81" s="231" t="s">
        <v>155</v>
      </c>
      <c r="E81" s="232">
        <v>3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1.92E-3</v>
      </c>
      <c r="O81" s="234">
        <f>ROUND(E81*N81,2)</f>
        <v>0.01</v>
      </c>
      <c r="P81" s="234">
        <v>0</v>
      </c>
      <c r="Q81" s="234">
        <f>ROUND(E81*P81,2)</f>
        <v>0</v>
      </c>
      <c r="R81" s="234" t="s">
        <v>182</v>
      </c>
      <c r="S81" s="234" t="s">
        <v>103</v>
      </c>
      <c r="T81" s="235" t="s">
        <v>103</v>
      </c>
      <c r="U81" s="218">
        <v>0</v>
      </c>
      <c r="V81" s="218">
        <f>ROUND(E81*U81,2)</f>
        <v>0</v>
      </c>
      <c r="W81" s="218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183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45" t="s">
        <v>107</v>
      </c>
      <c r="D82" s="239"/>
      <c r="E82" s="239"/>
      <c r="F82" s="239"/>
      <c r="G82" s="239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108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29">
        <v>30</v>
      </c>
      <c r="B83" s="230" t="s">
        <v>190</v>
      </c>
      <c r="C83" s="242" t="s">
        <v>191</v>
      </c>
      <c r="D83" s="231" t="s">
        <v>155</v>
      </c>
      <c r="E83" s="232">
        <v>3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4">
        <v>8.0600000000000012E-3</v>
      </c>
      <c r="O83" s="234">
        <f>ROUND(E83*N83,2)</f>
        <v>0.02</v>
      </c>
      <c r="P83" s="234">
        <v>0</v>
      </c>
      <c r="Q83" s="234">
        <f>ROUND(E83*P83,2)</f>
        <v>0</v>
      </c>
      <c r="R83" s="234" t="s">
        <v>182</v>
      </c>
      <c r="S83" s="234" t="s">
        <v>103</v>
      </c>
      <c r="T83" s="235" t="s">
        <v>103</v>
      </c>
      <c r="U83" s="218">
        <v>0</v>
      </c>
      <c r="V83" s="218">
        <f>ROUND(E83*U83,2)</f>
        <v>0</v>
      </c>
      <c r="W83" s="218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183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45" t="s">
        <v>107</v>
      </c>
      <c r="D84" s="239"/>
      <c r="E84" s="239"/>
      <c r="F84" s="239"/>
      <c r="G84" s="239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108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29">
        <v>31</v>
      </c>
      <c r="B85" s="230" t="s">
        <v>192</v>
      </c>
      <c r="C85" s="242" t="s">
        <v>193</v>
      </c>
      <c r="D85" s="231" t="s">
        <v>155</v>
      </c>
      <c r="E85" s="232">
        <v>3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1.1840000000000002E-2</v>
      </c>
      <c r="O85" s="234">
        <f>ROUND(E85*N85,2)</f>
        <v>0.04</v>
      </c>
      <c r="P85" s="234">
        <v>0</v>
      </c>
      <c r="Q85" s="234">
        <f>ROUND(E85*P85,2)</f>
        <v>0</v>
      </c>
      <c r="R85" s="234" t="s">
        <v>182</v>
      </c>
      <c r="S85" s="234" t="s">
        <v>103</v>
      </c>
      <c r="T85" s="235" t="s">
        <v>103</v>
      </c>
      <c r="U85" s="218">
        <v>0</v>
      </c>
      <c r="V85" s="218">
        <f>ROUND(E85*U85,2)</f>
        <v>0</v>
      </c>
      <c r="W85" s="218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183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45" t="s">
        <v>107</v>
      </c>
      <c r="D86" s="239"/>
      <c r="E86" s="239"/>
      <c r="F86" s="239"/>
      <c r="G86" s="239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108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29">
        <v>32</v>
      </c>
      <c r="B87" s="230" t="s">
        <v>194</v>
      </c>
      <c r="C87" s="242" t="s">
        <v>195</v>
      </c>
      <c r="D87" s="231" t="s">
        <v>155</v>
      </c>
      <c r="E87" s="232">
        <v>2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3.1000000000000003E-3</v>
      </c>
      <c r="O87" s="234">
        <f>ROUND(E87*N87,2)</f>
        <v>0.01</v>
      </c>
      <c r="P87" s="234">
        <v>0</v>
      </c>
      <c r="Q87" s="234">
        <f>ROUND(E87*P87,2)</f>
        <v>0</v>
      </c>
      <c r="R87" s="234" t="s">
        <v>182</v>
      </c>
      <c r="S87" s="234" t="s">
        <v>103</v>
      </c>
      <c r="T87" s="235" t="s">
        <v>103</v>
      </c>
      <c r="U87" s="218">
        <v>0</v>
      </c>
      <c r="V87" s="218">
        <f>ROUND(E87*U87,2)</f>
        <v>0</v>
      </c>
      <c r="W87" s="218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183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45" t="s">
        <v>107</v>
      </c>
      <c r="D88" s="239"/>
      <c r="E88" s="239"/>
      <c r="F88" s="239"/>
      <c r="G88" s="239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108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ht="22.5" outlineLevel="1" x14ac:dyDescent="0.2">
      <c r="A89" s="229">
        <v>33</v>
      </c>
      <c r="B89" s="230" t="s">
        <v>196</v>
      </c>
      <c r="C89" s="242" t="s">
        <v>197</v>
      </c>
      <c r="D89" s="231" t="s">
        <v>155</v>
      </c>
      <c r="E89" s="232">
        <v>3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4">
        <v>6.2000000000000006E-3</v>
      </c>
      <c r="O89" s="234">
        <f>ROUND(E89*N89,2)</f>
        <v>0.02</v>
      </c>
      <c r="P89" s="234">
        <v>0</v>
      </c>
      <c r="Q89" s="234">
        <f>ROUND(E89*P89,2)</f>
        <v>0</v>
      </c>
      <c r="R89" s="234" t="s">
        <v>182</v>
      </c>
      <c r="S89" s="234" t="s">
        <v>103</v>
      </c>
      <c r="T89" s="235" t="s">
        <v>103</v>
      </c>
      <c r="U89" s="218">
        <v>0</v>
      </c>
      <c r="V89" s="218">
        <f>ROUND(E89*U89,2)</f>
        <v>0</v>
      </c>
      <c r="W89" s="218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183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45" t="s">
        <v>107</v>
      </c>
      <c r="D90" s="239"/>
      <c r="E90" s="239"/>
      <c r="F90" s="239"/>
      <c r="G90" s="239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108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ht="22.5" outlineLevel="1" x14ac:dyDescent="0.2">
      <c r="A91" s="229">
        <v>34</v>
      </c>
      <c r="B91" s="230" t="s">
        <v>198</v>
      </c>
      <c r="C91" s="242" t="s">
        <v>199</v>
      </c>
      <c r="D91" s="231" t="s">
        <v>155</v>
      </c>
      <c r="E91" s="232">
        <v>3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4">
        <v>6.5000000000000006E-3</v>
      </c>
      <c r="O91" s="234">
        <f>ROUND(E91*N91,2)</f>
        <v>0.02</v>
      </c>
      <c r="P91" s="234">
        <v>0</v>
      </c>
      <c r="Q91" s="234">
        <f>ROUND(E91*P91,2)</f>
        <v>0</v>
      </c>
      <c r="R91" s="234" t="s">
        <v>182</v>
      </c>
      <c r="S91" s="234" t="s">
        <v>103</v>
      </c>
      <c r="T91" s="235" t="s">
        <v>103</v>
      </c>
      <c r="U91" s="218">
        <v>0</v>
      </c>
      <c r="V91" s="218">
        <f>ROUND(E91*U91,2)</f>
        <v>0</v>
      </c>
      <c r="W91" s="218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183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45" t="s">
        <v>107</v>
      </c>
      <c r="D92" s="239"/>
      <c r="E92" s="239"/>
      <c r="F92" s="239"/>
      <c r="G92" s="239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108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ht="22.5" outlineLevel="1" x14ac:dyDescent="0.2">
      <c r="A93" s="229">
        <v>35</v>
      </c>
      <c r="B93" s="230" t="s">
        <v>200</v>
      </c>
      <c r="C93" s="242" t="s">
        <v>201</v>
      </c>
      <c r="D93" s="231" t="s">
        <v>155</v>
      </c>
      <c r="E93" s="232">
        <v>1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4">
        <v>6.0000000000000005E-2</v>
      </c>
      <c r="O93" s="234">
        <f>ROUND(E93*N93,2)</f>
        <v>0.06</v>
      </c>
      <c r="P93" s="234">
        <v>0</v>
      </c>
      <c r="Q93" s="234">
        <f>ROUND(E93*P93,2)</f>
        <v>0</v>
      </c>
      <c r="R93" s="234" t="s">
        <v>182</v>
      </c>
      <c r="S93" s="234" t="s">
        <v>103</v>
      </c>
      <c r="T93" s="235" t="s">
        <v>103</v>
      </c>
      <c r="U93" s="218">
        <v>0</v>
      </c>
      <c r="V93" s="218">
        <f>ROUND(E93*U93,2)</f>
        <v>0</v>
      </c>
      <c r="W93" s="218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183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45" t="s">
        <v>107</v>
      </c>
      <c r="D94" s="239"/>
      <c r="E94" s="239"/>
      <c r="F94" s="239"/>
      <c r="G94" s="239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108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ht="22.5" outlineLevel="1" x14ac:dyDescent="0.2">
      <c r="A95" s="229">
        <v>36</v>
      </c>
      <c r="B95" s="230" t="s">
        <v>202</v>
      </c>
      <c r="C95" s="242" t="s">
        <v>203</v>
      </c>
      <c r="D95" s="231" t="s">
        <v>155</v>
      </c>
      <c r="E95" s="232">
        <v>1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0.18500000000000003</v>
      </c>
      <c r="O95" s="234">
        <f>ROUND(E95*N95,2)</f>
        <v>0.19</v>
      </c>
      <c r="P95" s="234">
        <v>0</v>
      </c>
      <c r="Q95" s="234">
        <f>ROUND(E95*P95,2)</f>
        <v>0</v>
      </c>
      <c r="R95" s="234" t="s">
        <v>182</v>
      </c>
      <c r="S95" s="234" t="s">
        <v>103</v>
      </c>
      <c r="T95" s="235" t="s">
        <v>103</v>
      </c>
      <c r="U95" s="218">
        <v>0</v>
      </c>
      <c r="V95" s="218">
        <f>ROUND(E95*U95,2)</f>
        <v>0</v>
      </c>
      <c r="W95" s="218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183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6"/>
      <c r="B96" s="217"/>
      <c r="C96" s="245" t="s">
        <v>107</v>
      </c>
      <c r="D96" s="239"/>
      <c r="E96" s="239"/>
      <c r="F96" s="239"/>
      <c r="G96" s="239"/>
      <c r="H96" s="218"/>
      <c r="I96" s="218"/>
      <c r="J96" s="218"/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108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ht="22.5" outlineLevel="1" x14ac:dyDescent="0.2">
      <c r="A97" s="229">
        <v>37</v>
      </c>
      <c r="B97" s="230" t="s">
        <v>204</v>
      </c>
      <c r="C97" s="242" t="s">
        <v>205</v>
      </c>
      <c r="D97" s="231" t="s">
        <v>155</v>
      </c>
      <c r="E97" s="232">
        <v>1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4">
        <v>0.7400000000000001</v>
      </c>
      <c r="O97" s="234">
        <f>ROUND(E97*N97,2)</f>
        <v>0.74</v>
      </c>
      <c r="P97" s="234">
        <v>0</v>
      </c>
      <c r="Q97" s="234">
        <f>ROUND(E97*P97,2)</f>
        <v>0</v>
      </c>
      <c r="R97" s="234" t="s">
        <v>182</v>
      </c>
      <c r="S97" s="234" t="s">
        <v>103</v>
      </c>
      <c r="T97" s="235" t="s">
        <v>103</v>
      </c>
      <c r="U97" s="218">
        <v>0</v>
      </c>
      <c r="V97" s="218">
        <f>ROUND(E97*U97,2)</f>
        <v>0</v>
      </c>
      <c r="W97" s="218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183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45" t="s">
        <v>107</v>
      </c>
      <c r="D98" s="239"/>
      <c r="E98" s="239"/>
      <c r="F98" s="239"/>
      <c r="G98" s="239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108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29">
        <v>38</v>
      </c>
      <c r="B99" s="230" t="s">
        <v>206</v>
      </c>
      <c r="C99" s="242" t="s">
        <v>207</v>
      </c>
      <c r="D99" s="231" t="s">
        <v>155</v>
      </c>
      <c r="E99" s="232">
        <v>2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34">
        <v>6.8000000000000005E-2</v>
      </c>
      <c r="O99" s="234">
        <f>ROUND(E99*N99,2)</f>
        <v>0.14000000000000001</v>
      </c>
      <c r="P99" s="234">
        <v>0</v>
      </c>
      <c r="Q99" s="234">
        <f>ROUND(E99*P99,2)</f>
        <v>0</v>
      </c>
      <c r="R99" s="234" t="s">
        <v>182</v>
      </c>
      <c r="S99" s="234" t="s">
        <v>103</v>
      </c>
      <c r="T99" s="235" t="s">
        <v>103</v>
      </c>
      <c r="U99" s="218">
        <v>0</v>
      </c>
      <c r="V99" s="218">
        <f>ROUND(E99*U99,2)</f>
        <v>0</v>
      </c>
      <c r="W99" s="218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183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45" t="s">
        <v>107</v>
      </c>
      <c r="D100" s="239"/>
      <c r="E100" s="239"/>
      <c r="F100" s="239"/>
      <c r="G100" s="239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108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ht="22.5" outlineLevel="1" x14ac:dyDescent="0.2">
      <c r="A101" s="229">
        <v>39</v>
      </c>
      <c r="B101" s="230" t="s">
        <v>208</v>
      </c>
      <c r="C101" s="242" t="s">
        <v>209</v>
      </c>
      <c r="D101" s="231" t="s">
        <v>155</v>
      </c>
      <c r="E101" s="232">
        <v>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4">
        <v>0.5</v>
      </c>
      <c r="O101" s="234">
        <f>ROUND(E101*N101,2)</f>
        <v>0.5</v>
      </c>
      <c r="P101" s="234">
        <v>0</v>
      </c>
      <c r="Q101" s="234">
        <f>ROUND(E101*P101,2)</f>
        <v>0</v>
      </c>
      <c r="R101" s="234" t="s">
        <v>182</v>
      </c>
      <c r="S101" s="234" t="s">
        <v>103</v>
      </c>
      <c r="T101" s="235" t="s">
        <v>103</v>
      </c>
      <c r="U101" s="218">
        <v>0</v>
      </c>
      <c r="V101" s="218">
        <f>ROUND(E101*U101,2)</f>
        <v>0</v>
      </c>
      <c r="W101" s="218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183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16"/>
      <c r="B102" s="217"/>
      <c r="C102" s="245" t="s">
        <v>107</v>
      </c>
      <c r="D102" s="239"/>
      <c r="E102" s="239"/>
      <c r="F102" s="239"/>
      <c r="G102" s="239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108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ht="22.5" outlineLevel="1" x14ac:dyDescent="0.2">
      <c r="A103" s="229">
        <v>40</v>
      </c>
      <c r="B103" s="230" t="s">
        <v>210</v>
      </c>
      <c r="C103" s="242" t="s">
        <v>211</v>
      </c>
      <c r="D103" s="231" t="s">
        <v>155</v>
      </c>
      <c r="E103" s="232">
        <v>1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0.43000000000000005</v>
      </c>
      <c r="O103" s="234">
        <f>ROUND(E103*N103,2)</f>
        <v>0.43</v>
      </c>
      <c r="P103" s="234">
        <v>0</v>
      </c>
      <c r="Q103" s="234">
        <f>ROUND(E103*P103,2)</f>
        <v>0</v>
      </c>
      <c r="R103" s="234" t="s">
        <v>182</v>
      </c>
      <c r="S103" s="234" t="s">
        <v>103</v>
      </c>
      <c r="T103" s="235" t="s">
        <v>103</v>
      </c>
      <c r="U103" s="218">
        <v>0</v>
      </c>
      <c r="V103" s="218">
        <f>ROUND(E103*U103,2)</f>
        <v>0</v>
      </c>
      <c r="W103" s="218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183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45" t="s">
        <v>107</v>
      </c>
      <c r="D104" s="239"/>
      <c r="E104" s="239"/>
      <c r="F104" s="239"/>
      <c r="G104" s="239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108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29">
        <v>41</v>
      </c>
      <c r="B105" s="230" t="s">
        <v>212</v>
      </c>
      <c r="C105" s="242" t="s">
        <v>213</v>
      </c>
      <c r="D105" s="231" t="s">
        <v>158</v>
      </c>
      <c r="E105" s="232">
        <v>98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4">
        <v>0</v>
      </c>
      <c r="O105" s="234">
        <f>ROUND(E105*N105,2)</f>
        <v>0</v>
      </c>
      <c r="P105" s="234">
        <v>0</v>
      </c>
      <c r="Q105" s="234">
        <f>ROUND(E105*P105,2)</f>
        <v>0</v>
      </c>
      <c r="R105" s="234" t="s">
        <v>161</v>
      </c>
      <c r="S105" s="234" t="s">
        <v>103</v>
      </c>
      <c r="T105" s="235" t="s">
        <v>103</v>
      </c>
      <c r="U105" s="218">
        <v>5.9000000000000004E-2</v>
      </c>
      <c r="V105" s="218">
        <f>ROUND(E105*U105,2)</f>
        <v>5.78</v>
      </c>
      <c r="W105" s="218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104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45" t="s">
        <v>107</v>
      </c>
      <c r="D106" s="239"/>
      <c r="E106" s="239"/>
      <c r="F106" s="239"/>
      <c r="G106" s="239"/>
      <c r="H106" s="218"/>
      <c r="I106" s="218"/>
      <c r="J106" s="218"/>
      <c r="K106" s="218"/>
      <c r="L106" s="218"/>
      <c r="M106" s="218"/>
      <c r="N106" s="218"/>
      <c r="O106" s="218"/>
      <c r="P106" s="218"/>
      <c r="Q106" s="218"/>
      <c r="R106" s="218"/>
      <c r="S106" s="218"/>
      <c r="T106" s="218"/>
      <c r="U106" s="218"/>
      <c r="V106" s="218"/>
      <c r="W106" s="218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108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ht="22.5" outlineLevel="1" x14ac:dyDescent="0.2">
      <c r="A107" s="229">
        <v>42</v>
      </c>
      <c r="B107" s="230" t="s">
        <v>214</v>
      </c>
      <c r="C107" s="242" t="s">
        <v>215</v>
      </c>
      <c r="D107" s="231" t="s">
        <v>158</v>
      </c>
      <c r="E107" s="232">
        <v>23.5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34">
        <v>8.0000000000000004E-4</v>
      </c>
      <c r="O107" s="234">
        <f>ROUND(E107*N107,2)</f>
        <v>0.02</v>
      </c>
      <c r="P107" s="234">
        <v>0</v>
      </c>
      <c r="Q107" s="234">
        <f>ROUND(E107*P107,2)</f>
        <v>0</v>
      </c>
      <c r="R107" s="234" t="s">
        <v>161</v>
      </c>
      <c r="S107" s="234" t="s">
        <v>103</v>
      </c>
      <c r="T107" s="235" t="s">
        <v>103</v>
      </c>
      <c r="U107" s="218">
        <v>0.85600000000000009</v>
      </c>
      <c r="V107" s="218">
        <f>ROUND(E107*U107,2)</f>
        <v>20.12</v>
      </c>
      <c r="W107" s="218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104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45" t="s">
        <v>216</v>
      </c>
      <c r="D108" s="239"/>
      <c r="E108" s="239"/>
      <c r="F108" s="239"/>
      <c r="G108" s="239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108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44" t="s">
        <v>217</v>
      </c>
      <c r="D109" s="238"/>
      <c r="E109" s="238"/>
      <c r="F109" s="238"/>
      <c r="G109" s="238"/>
      <c r="H109" s="218"/>
      <c r="I109" s="218"/>
      <c r="J109" s="218"/>
      <c r="K109" s="218"/>
      <c r="L109" s="218"/>
      <c r="M109" s="218"/>
      <c r="N109" s="218"/>
      <c r="O109" s="218"/>
      <c r="P109" s="218"/>
      <c r="Q109" s="218"/>
      <c r="R109" s="218"/>
      <c r="S109" s="218"/>
      <c r="T109" s="218"/>
      <c r="U109" s="218"/>
      <c r="V109" s="218"/>
      <c r="W109" s="218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108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44" t="s">
        <v>107</v>
      </c>
      <c r="D110" s="238"/>
      <c r="E110" s="238"/>
      <c r="F110" s="238"/>
      <c r="G110" s="238"/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108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29">
        <v>43</v>
      </c>
      <c r="B111" s="230" t="s">
        <v>218</v>
      </c>
      <c r="C111" s="242" t="s">
        <v>219</v>
      </c>
      <c r="D111" s="231" t="s">
        <v>220</v>
      </c>
      <c r="E111" s="232">
        <v>1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4">
        <v>0.80500000000000005</v>
      </c>
      <c r="O111" s="234">
        <f>ROUND(E111*N111,2)</f>
        <v>0.81</v>
      </c>
      <c r="P111" s="234">
        <v>0</v>
      </c>
      <c r="Q111" s="234">
        <f>ROUND(E111*P111,2)</f>
        <v>0</v>
      </c>
      <c r="R111" s="234"/>
      <c r="S111" s="234" t="s">
        <v>170</v>
      </c>
      <c r="T111" s="235" t="s">
        <v>171</v>
      </c>
      <c r="U111" s="218">
        <v>0</v>
      </c>
      <c r="V111" s="218">
        <f>ROUND(E111*U111,2)</f>
        <v>0</v>
      </c>
      <c r="W111" s="218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104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16"/>
      <c r="B112" s="217"/>
      <c r="C112" s="245" t="s">
        <v>221</v>
      </c>
      <c r="D112" s="239"/>
      <c r="E112" s="239"/>
      <c r="F112" s="239"/>
      <c r="G112" s="239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108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44" t="s">
        <v>222</v>
      </c>
      <c r="D113" s="238"/>
      <c r="E113" s="238"/>
      <c r="F113" s="238"/>
      <c r="G113" s="238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18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108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44" t="s">
        <v>223</v>
      </c>
      <c r="D114" s="238"/>
      <c r="E114" s="238"/>
      <c r="F114" s="238"/>
      <c r="G114" s="238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108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6"/>
      <c r="B115" s="217"/>
      <c r="C115" s="244" t="s">
        <v>224</v>
      </c>
      <c r="D115" s="238"/>
      <c r="E115" s="238"/>
      <c r="F115" s="238"/>
      <c r="G115" s="238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108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44" t="s">
        <v>225</v>
      </c>
      <c r="D116" s="238"/>
      <c r="E116" s="238"/>
      <c r="F116" s="238"/>
      <c r="G116" s="23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108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44" t="s">
        <v>107</v>
      </c>
      <c r="D117" s="238"/>
      <c r="E117" s="238"/>
      <c r="F117" s="238"/>
      <c r="G117" s="23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108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29">
        <v>44</v>
      </c>
      <c r="B118" s="230" t="s">
        <v>226</v>
      </c>
      <c r="C118" s="242" t="s">
        <v>227</v>
      </c>
      <c r="D118" s="231" t="s">
        <v>220</v>
      </c>
      <c r="E118" s="232">
        <v>1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21</v>
      </c>
      <c r="M118" s="234">
        <f>G118*(1+L118/100)</f>
        <v>0</v>
      </c>
      <c r="N118" s="234">
        <v>1.2300000000000002</v>
      </c>
      <c r="O118" s="234">
        <f>ROUND(E118*N118,2)</f>
        <v>1.23</v>
      </c>
      <c r="P118" s="234">
        <v>0</v>
      </c>
      <c r="Q118" s="234">
        <f>ROUND(E118*P118,2)</f>
        <v>0</v>
      </c>
      <c r="R118" s="234"/>
      <c r="S118" s="234" t="s">
        <v>170</v>
      </c>
      <c r="T118" s="235" t="s">
        <v>171</v>
      </c>
      <c r="U118" s="218">
        <v>0</v>
      </c>
      <c r="V118" s="218">
        <f>ROUND(E118*U118,2)</f>
        <v>0</v>
      </c>
      <c r="W118" s="218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104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6"/>
      <c r="B119" s="217"/>
      <c r="C119" s="245" t="s">
        <v>517</v>
      </c>
      <c r="D119" s="239"/>
      <c r="E119" s="239"/>
      <c r="F119" s="239"/>
      <c r="G119" s="239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108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44" t="s">
        <v>228</v>
      </c>
      <c r="D120" s="238"/>
      <c r="E120" s="238"/>
      <c r="F120" s="238"/>
      <c r="G120" s="23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108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6"/>
      <c r="B121" s="217"/>
      <c r="C121" s="244" t="s">
        <v>229</v>
      </c>
      <c r="D121" s="238"/>
      <c r="E121" s="238"/>
      <c r="F121" s="238"/>
      <c r="G121" s="23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108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16"/>
      <c r="B122" s="217"/>
      <c r="C122" s="244" t="s">
        <v>230</v>
      </c>
      <c r="D122" s="238"/>
      <c r="E122" s="238"/>
      <c r="F122" s="238"/>
      <c r="G122" s="23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108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44" t="s">
        <v>224</v>
      </c>
      <c r="D123" s="238"/>
      <c r="E123" s="238"/>
      <c r="F123" s="238"/>
      <c r="G123" s="238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108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16"/>
      <c r="B124" s="217"/>
      <c r="C124" s="244" t="s">
        <v>107</v>
      </c>
      <c r="D124" s="238"/>
      <c r="E124" s="238"/>
      <c r="F124" s="238"/>
      <c r="G124" s="238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108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29">
        <v>45</v>
      </c>
      <c r="B125" s="230" t="s">
        <v>231</v>
      </c>
      <c r="C125" s="242" t="s">
        <v>232</v>
      </c>
      <c r="D125" s="231" t="s">
        <v>220</v>
      </c>
      <c r="E125" s="232">
        <v>1</v>
      </c>
      <c r="F125" s="233"/>
      <c r="G125" s="234">
        <f>ROUND(E125*F125,2)</f>
        <v>0</v>
      </c>
      <c r="H125" s="233"/>
      <c r="I125" s="234">
        <f>ROUND(E125*H125,2)</f>
        <v>0</v>
      </c>
      <c r="J125" s="233"/>
      <c r="K125" s="234">
        <f>ROUND(E125*J125,2)</f>
        <v>0</v>
      </c>
      <c r="L125" s="234">
        <v>21</v>
      </c>
      <c r="M125" s="234">
        <f>G125*(1+L125/100)</f>
        <v>0</v>
      </c>
      <c r="N125" s="234">
        <v>9.0000000000000011E-3</v>
      </c>
      <c r="O125" s="234">
        <f>ROUND(E125*N125,2)</f>
        <v>0.01</v>
      </c>
      <c r="P125" s="234">
        <v>0</v>
      </c>
      <c r="Q125" s="234">
        <f>ROUND(E125*P125,2)</f>
        <v>0</v>
      </c>
      <c r="R125" s="234"/>
      <c r="S125" s="234" t="s">
        <v>170</v>
      </c>
      <c r="T125" s="235" t="s">
        <v>171</v>
      </c>
      <c r="U125" s="218">
        <v>0</v>
      </c>
      <c r="V125" s="218">
        <f>ROUND(E125*U125,2)</f>
        <v>0</v>
      </c>
      <c r="W125" s="218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104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16"/>
      <c r="B126" s="217"/>
      <c r="C126" s="245" t="s">
        <v>233</v>
      </c>
      <c r="D126" s="239"/>
      <c r="E126" s="239"/>
      <c r="F126" s="239"/>
      <c r="G126" s="239"/>
      <c r="H126" s="218"/>
      <c r="I126" s="218"/>
      <c r="J126" s="218"/>
      <c r="K126" s="218"/>
      <c r="L126" s="218"/>
      <c r="M126" s="218"/>
      <c r="N126" s="218"/>
      <c r="O126" s="218"/>
      <c r="P126" s="218"/>
      <c r="Q126" s="218"/>
      <c r="R126" s="218"/>
      <c r="S126" s="218"/>
      <c r="T126" s="218"/>
      <c r="U126" s="218"/>
      <c r="V126" s="218"/>
      <c r="W126" s="218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108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44" t="s">
        <v>225</v>
      </c>
      <c r="D127" s="238"/>
      <c r="E127" s="238"/>
      <c r="F127" s="238"/>
      <c r="G127" s="238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108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6"/>
      <c r="B128" s="217"/>
      <c r="C128" s="244" t="s">
        <v>107</v>
      </c>
      <c r="D128" s="238"/>
      <c r="E128" s="238"/>
      <c r="F128" s="238"/>
      <c r="G128" s="238"/>
      <c r="H128" s="218"/>
      <c r="I128" s="218"/>
      <c r="J128" s="218"/>
      <c r="K128" s="218"/>
      <c r="L128" s="218"/>
      <c r="M128" s="218"/>
      <c r="N128" s="218"/>
      <c r="O128" s="218"/>
      <c r="P128" s="218"/>
      <c r="Q128" s="218"/>
      <c r="R128" s="218"/>
      <c r="S128" s="218"/>
      <c r="T128" s="218"/>
      <c r="U128" s="218"/>
      <c r="V128" s="218"/>
      <c r="W128" s="218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108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ht="22.5" outlineLevel="1" x14ac:dyDescent="0.2">
      <c r="A129" s="229">
        <v>46</v>
      </c>
      <c r="B129" s="230" t="s">
        <v>234</v>
      </c>
      <c r="C129" s="242" t="s">
        <v>235</v>
      </c>
      <c r="D129" s="231" t="s">
        <v>236</v>
      </c>
      <c r="E129" s="232">
        <v>3.80857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34">
        <v>0</v>
      </c>
      <c r="O129" s="234">
        <f>ROUND(E129*N129,2)</f>
        <v>0</v>
      </c>
      <c r="P129" s="234">
        <v>0</v>
      </c>
      <c r="Q129" s="234">
        <f>ROUND(E129*P129,2)</f>
        <v>0</v>
      </c>
      <c r="R129" s="234" t="s">
        <v>151</v>
      </c>
      <c r="S129" s="234" t="s">
        <v>103</v>
      </c>
      <c r="T129" s="235" t="s">
        <v>103</v>
      </c>
      <c r="U129" s="218">
        <v>0.21150000000000002</v>
      </c>
      <c r="V129" s="218">
        <f>ROUND(E129*U129,2)</f>
        <v>0.81</v>
      </c>
      <c r="W129" s="218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104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43" t="s">
        <v>237</v>
      </c>
      <c r="D130" s="237"/>
      <c r="E130" s="237"/>
      <c r="F130" s="237"/>
      <c r="G130" s="237"/>
      <c r="H130" s="218"/>
      <c r="I130" s="218"/>
      <c r="J130" s="218"/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8"/>
      <c r="V130" s="218"/>
      <c r="W130" s="218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106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16"/>
      <c r="B131" s="217"/>
      <c r="C131" s="244" t="s">
        <v>238</v>
      </c>
      <c r="D131" s="238"/>
      <c r="E131" s="238"/>
      <c r="F131" s="238"/>
      <c r="G131" s="238"/>
      <c r="H131" s="218"/>
      <c r="I131" s="218"/>
      <c r="J131" s="218"/>
      <c r="K131" s="218"/>
      <c r="L131" s="218"/>
      <c r="M131" s="218"/>
      <c r="N131" s="218"/>
      <c r="O131" s="218"/>
      <c r="P131" s="218"/>
      <c r="Q131" s="218"/>
      <c r="R131" s="218"/>
      <c r="S131" s="218"/>
      <c r="T131" s="218"/>
      <c r="U131" s="218"/>
      <c r="V131" s="218"/>
      <c r="W131" s="218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108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x14ac:dyDescent="0.2">
      <c r="A132" s="223" t="s">
        <v>97</v>
      </c>
      <c r="B132" s="224" t="s">
        <v>62</v>
      </c>
      <c r="C132" s="241" t="s">
        <v>63</v>
      </c>
      <c r="D132" s="225"/>
      <c r="E132" s="226"/>
      <c r="F132" s="227"/>
      <c r="G132" s="227">
        <f>SUMIF(AG133:AG216,"&lt;&gt;NOR",G133:G216)</f>
        <v>0</v>
      </c>
      <c r="H132" s="227"/>
      <c r="I132" s="227">
        <f>SUM(I133:I216)</f>
        <v>0</v>
      </c>
      <c r="J132" s="227"/>
      <c r="K132" s="227">
        <f>SUM(K133:K216)</f>
        <v>0</v>
      </c>
      <c r="L132" s="227"/>
      <c r="M132" s="227">
        <f>SUM(M133:M216)</f>
        <v>0</v>
      </c>
      <c r="N132" s="227"/>
      <c r="O132" s="227">
        <f>SUM(O133:O216)</f>
        <v>0.66</v>
      </c>
      <c r="P132" s="227"/>
      <c r="Q132" s="227">
        <f>SUM(Q133:Q216)</f>
        <v>0</v>
      </c>
      <c r="R132" s="227"/>
      <c r="S132" s="227"/>
      <c r="T132" s="228"/>
      <c r="U132" s="222"/>
      <c r="V132" s="222">
        <f>SUM(V133:V216)</f>
        <v>126.15</v>
      </c>
      <c r="W132" s="222"/>
      <c r="AG132" t="s">
        <v>98</v>
      </c>
    </row>
    <row r="133" spans="1:60" outlineLevel="1" x14ac:dyDescent="0.2">
      <c r="A133" s="229">
        <v>47</v>
      </c>
      <c r="B133" s="230" t="s">
        <v>239</v>
      </c>
      <c r="C133" s="242" t="s">
        <v>240</v>
      </c>
      <c r="D133" s="231" t="s">
        <v>158</v>
      </c>
      <c r="E133" s="232">
        <v>33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4.7000000000000004E-4</v>
      </c>
      <c r="O133" s="234">
        <f>ROUND(E133*N133,2)</f>
        <v>0.02</v>
      </c>
      <c r="P133" s="234">
        <v>0</v>
      </c>
      <c r="Q133" s="234">
        <f>ROUND(E133*P133,2)</f>
        <v>0</v>
      </c>
      <c r="R133" s="234" t="s">
        <v>161</v>
      </c>
      <c r="S133" s="234" t="s">
        <v>103</v>
      </c>
      <c r="T133" s="235" t="s">
        <v>103</v>
      </c>
      <c r="U133" s="218">
        <v>0.35900000000000004</v>
      </c>
      <c r="V133" s="218">
        <f>ROUND(E133*U133,2)</f>
        <v>11.85</v>
      </c>
      <c r="W133" s="218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104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45" t="s">
        <v>241</v>
      </c>
      <c r="D134" s="239"/>
      <c r="E134" s="239"/>
      <c r="F134" s="239"/>
      <c r="G134" s="239"/>
      <c r="H134" s="218"/>
      <c r="I134" s="218"/>
      <c r="J134" s="218"/>
      <c r="K134" s="218"/>
      <c r="L134" s="218"/>
      <c r="M134" s="218"/>
      <c r="N134" s="218"/>
      <c r="O134" s="218"/>
      <c r="P134" s="218"/>
      <c r="Q134" s="218"/>
      <c r="R134" s="218"/>
      <c r="S134" s="218"/>
      <c r="T134" s="218"/>
      <c r="U134" s="218"/>
      <c r="V134" s="218"/>
      <c r="W134" s="218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108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ht="22.5" outlineLevel="1" x14ac:dyDescent="0.2">
      <c r="A135" s="229">
        <v>48</v>
      </c>
      <c r="B135" s="230" t="s">
        <v>242</v>
      </c>
      <c r="C135" s="242" t="s">
        <v>243</v>
      </c>
      <c r="D135" s="231" t="s">
        <v>158</v>
      </c>
      <c r="E135" s="232">
        <v>3.5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34">
        <v>1.5200000000000001E-3</v>
      </c>
      <c r="O135" s="234">
        <f>ROUND(E135*N135,2)</f>
        <v>0.01</v>
      </c>
      <c r="P135" s="234">
        <v>0</v>
      </c>
      <c r="Q135" s="234">
        <f>ROUND(E135*P135,2)</f>
        <v>0</v>
      </c>
      <c r="R135" s="234" t="s">
        <v>161</v>
      </c>
      <c r="S135" s="234" t="s">
        <v>103</v>
      </c>
      <c r="T135" s="235" t="s">
        <v>103</v>
      </c>
      <c r="U135" s="218">
        <v>1.173</v>
      </c>
      <c r="V135" s="218">
        <f>ROUND(E135*U135,2)</f>
        <v>4.1100000000000003</v>
      </c>
      <c r="W135" s="218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104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45" t="s">
        <v>241</v>
      </c>
      <c r="D136" s="239"/>
      <c r="E136" s="239"/>
      <c r="F136" s="239"/>
      <c r="G136" s="239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218"/>
      <c r="T136" s="218"/>
      <c r="U136" s="218"/>
      <c r="V136" s="218"/>
      <c r="W136" s="218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108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ht="22.5" outlineLevel="1" x14ac:dyDescent="0.2">
      <c r="A137" s="229">
        <v>49</v>
      </c>
      <c r="B137" s="230" t="s">
        <v>244</v>
      </c>
      <c r="C137" s="242" t="s">
        <v>245</v>
      </c>
      <c r="D137" s="231" t="s">
        <v>158</v>
      </c>
      <c r="E137" s="232">
        <v>30.5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7.8000000000000009E-4</v>
      </c>
      <c r="O137" s="234">
        <f>ROUND(E137*N137,2)</f>
        <v>0.02</v>
      </c>
      <c r="P137" s="234">
        <v>0</v>
      </c>
      <c r="Q137" s="234">
        <f>ROUND(E137*P137,2)</f>
        <v>0</v>
      </c>
      <c r="R137" s="234" t="s">
        <v>161</v>
      </c>
      <c r="S137" s="234" t="s">
        <v>103</v>
      </c>
      <c r="T137" s="235" t="s">
        <v>103</v>
      </c>
      <c r="U137" s="218">
        <v>0.81900000000000006</v>
      </c>
      <c r="V137" s="218">
        <f>ROUND(E137*U137,2)</f>
        <v>24.98</v>
      </c>
      <c r="W137" s="218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104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6"/>
      <c r="B138" s="217"/>
      <c r="C138" s="245" t="s">
        <v>246</v>
      </c>
      <c r="D138" s="239"/>
      <c r="E138" s="239"/>
      <c r="F138" s="239"/>
      <c r="G138" s="239"/>
      <c r="H138" s="218"/>
      <c r="I138" s="218"/>
      <c r="J138" s="218"/>
      <c r="K138" s="218"/>
      <c r="L138" s="218"/>
      <c r="M138" s="218"/>
      <c r="N138" s="218"/>
      <c r="O138" s="218"/>
      <c r="P138" s="218"/>
      <c r="Q138" s="218"/>
      <c r="R138" s="218"/>
      <c r="S138" s="218"/>
      <c r="T138" s="218"/>
      <c r="U138" s="218"/>
      <c r="V138" s="218"/>
      <c r="W138" s="218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108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16"/>
      <c r="B139" s="217"/>
      <c r="C139" s="244" t="s">
        <v>247</v>
      </c>
      <c r="D139" s="238"/>
      <c r="E139" s="238"/>
      <c r="F139" s="238"/>
      <c r="G139" s="238"/>
      <c r="H139" s="218"/>
      <c r="I139" s="218"/>
      <c r="J139" s="218"/>
      <c r="K139" s="218"/>
      <c r="L139" s="218"/>
      <c r="M139" s="218"/>
      <c r="N139" s="218"/>
      <c r="O139" s="218"/>
      <c r="P139" s="218"/>
      <c r="Q139" s="218"/>
      <c r="R139" s="218"/>
      <c r="S139" s="218"/>
      <c r="T139" s="218"/>
      <c r="U139" s="218"/>
      <c r="V139" s="218"/>
      <c r="W139" s="218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108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ht="22.5" outlineLevel="1" x14ac:dyDescent="0.2">
      <c r="A140" s="229">
        <v>50</v>
      </c>
      <c r="B140" s="230" t="s">
        <v>248</v>
      </c>
      <c r="C140" s="242" t="s">
        <v>249</v>
      </c>
      <c r="D140" s="231" t="s">
        <v>158</v>
      </c>
      <c r="E140" s="232">
        <v>35</v>
      </c>
      <c r="F140" s="233"/>
      <c r="G140" s="234">
        <f>ROUND(E140*F140,2)</f>
        <v>0</v>
      </c>
      <c r="H140" s="233"/>
      <c r="I140" s="234">
        <f>ROUND(E140*H140,2)</f>
        <v>0</v>
      </c>
      <c r="J140" s="233"/>
      <c r="K140" s="234">
        <f>ROUND(E140*J140,2)</f>
        <v>0</v>
      </c>
      <c r="L140" s="234">
        <v>21</v>
      </c>
      <c r="M140" s="234">
        <f>G140*(1+L140/100)</f>
        <v>0</v>
      </c>
      <c r="N140" s="234">
        <v>1.3100000000000002E-3</v>
      </c>
      <c r="O140" s="234">
        <f>ROUND(E140*N140,2)</f>
        <v>0.05</v>
      </c>
      <c r="P140" s="234">
        <v>0</v>
      </c>
      <c r="Q140" s="234">
        <f>ROUND(E140*P140,2)</f>
        <v>0</v>
      </c>
      <c r="R140" s="234" t="s">
        <v>161</v>
      </c>
      <c r="S140" s="234" t="s">
        <v>103</v>
      </c>
      <c r="T140" s="235" t="s">
        <v>103</v>
      </c>
      <c r="U140" s="218">
        <v>0.79700000000000004</v>
      </c>
      <c r="V140" s="218">
        <f>ROUND(E140*U140,2)</f>
        <v>27.9</v>
      </c>
      <c r="W140" s="218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104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16"/>
      <c r="B141" s="217"/>
      <c r="C141" s="245" t="s">
        <v>246</v>
      </c>
      <c r="D141" s="239"/>
      <c r="E141" s="239"/>
      <c r="F141" s="239"/>
      <c r="G141" s="239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108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44" t="s">
        <v>247</v>
      </c>
      <c r="D142" s="238"/>
      <c r="E142" s="238"/>
      <c r="F142" s="238"/>
      <c r="G142" s="238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108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ht="22.5" outlineLevel="1" x14ac:dyDescent="0.2">
      <c r="A143" s="229">
        <v>51</v>
      </c>
      <c r="B143" s="230" t="s">
        <v>250</v>
      </c>
      <c r="C143" s="242" t="s">
        <v>251</v>
      </c>
      <c r="D143" s="231" t="s">
        <v>158</v>
      </c>
      <c r="E143" s="232">
        <v>19.5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7.400000000000001E-4</v>
      </c>
      <c r="O143" s="234">
        <f>ROUND(E143*N143,2)</f>
        <v>0.01</v>
      </c>
      <c r="P143" s="234">
        <v>0</v>
      </c>
      <c r="Q143" s="234">
        <f>ROUND(E143*P143,2)</f>
        <v>0</v>
      </c>
      <c r="R143" s="234" t="s">
        <v>161</v>
      </c>
      <c r="S143" s="234" t="s">
        <v>103</v>
      </c>
      <c r="T143" s="235" t="s">
        <v>103</v>
      </c>
      <c r="U143" s="218">
        <v>0.66820000000000002</v>
      </c>
      <c r="V143" s="218">
        <f>ROUND(E143*U143,2)</f>
        <v>13.03</v>
      </c>
      <c r="W143" s="218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104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6"/>
      <c r="B144" s="217"/>
      <c r="C144" s="245" t="s">
        <v>246</v>
      </c>
      <c r="D144" s="239"/>
      <c r="E144" s="239"/>
      <c r="F144" s="239"/>
      <c r="G144" s="239"/>
      <c r="H144" s="218"/>
      <c r="I144" s="218"/>
      <c r="J144" s="218"/>
      <c r="K144" s="218"/>
      <c r="L144" s="218"/>
      <c r="M144" s="218"/>
      <c r="N144" s="218"/>
      <c r="O144" s="218"/>
      <c r="P144" s="218"/>
      <c r="Q144" s="218"/>
      <c r="R144" s="218"/>
      <c r="S144" s="218"/>
      <c r="T144" s="218"/>
      <c r="U144" s="218"/>
      <c r="V144" s="218"/>
      <c r="W144" s="218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108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16"/>
      <c r="B145" s="217"/>
      <c r="C145" s="244" t="s">
        <v>247</v>
      </c>
      <c r="D145" s="238"/>
      <c r="E145" s="238"/>
      <c r="F145" s="238"/>
      <c r="G145" s="238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108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29">
        <v>52</v>
      </c>
      <c r="B146" s="230" t="s">
        <v>252</v>
      </c>
      <c r="C146" s="242" t="s">
        <v>253</v>
      </c>
      <c r="D146" s="231" t="s">
        <v>155</v>
      </c>
      <c r="E146" s="232">
        <v>31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4">
        <v>0</v>
      </c>
      <c r="O146" s="234">
        <f>ROUND(E146*N146,2)</f>
        <v>0</v>
      </c>
      <c r="P146" s="234">
        <v>0</v>
      </c>
      <c r="Q146" s="234">
        <f>ROUND(E146*P146,2)</f>
        <v>0</v>
      </c>
      <c r="R146" s="234" t="s">
        <v>161</v>
      </c>
      <c r="S146" s="234" t="s">
        <v>103</v>
      </c>
      <c r="T146" s="235" t="s">
        <v>103</v>
      </c>
      <c r="U146" s="218">
        <v>0.17400000000000002</v>
      </c>
      <c r="V146" s="218">
        <f>ROUND(E146*U146,2)</f>
        <v>5.39</v>
      </c>
      <c r="W146" s="218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104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6"/>
      <c r="B147" s="217"/>
      <c r="C147" s="243" t="s">
        <v>254</v>
      </c>
      <c r="D147" s="237"/>
      <c r="E147" s="237"/>
      <c r="F147" s="237"/>
      <c r="G147" s="237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106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16"/>
      <c r="B148" s="217"/>
      <c r="C148" s="244" t="s">
        <v>255</v>
      </c>
      <c r="D148" s="238"/>
      <c r="E148" s="238"/>
      <c r="F148" s="238"/>
      <c r="G148" s="238"/>
      <c r="H148" s="218"/>
      <c r="I148" s="218"/>
      <c r="J148" s="218"/>
      <c r="K148" s="218"/>
      <c r="L148" s="218"/>
      <c r="M148" s="218"/>
      <c r="N148" s="218"/>
      <c r="O148" s="218"/>
      <c r="P148" s="218"/>
      <c r="Q148" s="218"/>
      <c r="R148" s="218"/>
      <c r="S148" s="218"/>
      <c r="T148" s="218"/>
      <c r="U148" s="218"/>
      <c r="V148" s="218"/>
      <c r="W148" s="218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108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29">
        <v>53</v>
      </c>
      <c r="B149" s="230" t="s">
        <v>256</v>
      </c>
      <c r="C149" s="242" t="s">
        <v>257</v>
      </c>
      <c r="D149" s="231" t="s">
        <v>155</v>
      </c>
      <c r="E149" s="232">
        <v>6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34">
        <v>0</v>
      </c>
      <c r="O149" s="234">
        <f>ROUND(E149*N149,2)</f>
        <v>0</v>
      </c>
      <c r="P149" s="234">
        <v>0</v>
      </c>
      <c r="Q149" s="234">
        <f>ROUND(E149*P149,2)</f>
        <v>0</v>
      </c>
      <c r="R149" s="234" t="s">
        <v>161</v>
      </c>
      <c r="S149" s="234" t="s">
        <v>103</v>
      </c>
      <c r="T149" s="235" t="s">
        <v>103</v>
      </c>
      <c r="U149" s="218">
        <v>0.25900000000000001</v>
      </c>
      <c r="V149" s="218">
        <f>ROUND(E149*U149,2)</f>
        <v>1.55</v>
      </c>
      <c r="W149" s="218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104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6"/>
      <c r="B150" s="217"/>
      <c r="C150" s="243" t="s">
        <v>254</v>
      </c>
      <c r="D150" s="237"/>
      <c r="E150" s="237"/>
      <c r="F150" s="237"/>
      <c r="G150" s="237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106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16"/>
      <c r="B151" s="217"/>
      <c r="C151" s="244" t="s">
        <v>255</v>
      </c>
      <c r="D151" s="238"/>
      <c r="E151" s="238"/>
      <c r="F151" s="238"/>
      <c r="G151" s="238"/>
      <c r="H151" s="218"/>
      <c r="I151" s="218"/>
      <c r="J151" s="218"/>
      <c r="K151" s="218"/>
      <c r="L151" s="218"/>
      <c r="M151" s="218"/>
      <c r="N151" s="218"/>
      <c r="O151" s="218"/>
      <c r="P151" s="218"/>
      <c r="Q151" s="218"/>
      <c r="R151" s="218"/>
      <c r="S151" s="218"/>
      <c r="T151" s="218"/>
      <c r="U151" s="218"/>
      <c r="V151" s="218"/>
      <c r="W151" s="218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108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ht="33.75" outlineLevel="1" x14ac:dyDescent="0.2">
      <c r="A152" s="229">
        <v>54</v>
      </c>
      <c r="B152" s="230" t="s">
        <v>258</v>
      </c>
      <c r="C152" s="242" t="s">
        <v>259</v>
      </c>
      <c r="D152" s="231" t="s">
        <v>155</v>
      </c>
      <c r="E152" s="232">
        <v>5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21</v>
      </c>
      <c r="M152" s="234">
        <f>G152*(1+L152/100)</f>
        <v>0</v>
      </c>
      <c r="N152" s="234">
        <v>7.6630000000000004E-2</v>
      </c>
      <c r="O152" s="234">
        <f>ROUND(E152*N152,2)</f>
        <v>0.38</v>
      </c>
      <c r="P152" s="234">
        <v>0</v>
      </c>
      <c r="Q152" s="234">
        <f>ROUND(E152*P152,2)</f>
        <v>0</v>
      </c>
      <c r="R152" s="234" t="s">
        <v>161</v>
      </c>
      <c r="S152" s="234" t="s">
        <v>103</v>
      </c>
      <c r="T152" s="235" t="s">
        <v>103</v>
      </c>
      <c r="U152" s="218">
        <v>0.5</v>
      </c>
      <c r="V152" s="218">
        <f>ROUND(E152*U152,2)</f>
        <v>2.5</v>
      </c>
      <c r="W152" s="218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104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16"/>
      <c r="B153" s="217"/>
      <c r="C153" s="245" t="s">
        <v>255</v>
      </c>
      <c r="D153" s="239"/>
      <c r="E153" s="239"/>
      <c r="F153" s="239"/>
      <c r="G153" s="239"/>
      <c r="H153" s="218"/>
      <c r="I153" s="218"/>
      <c r="J153" s="218"/>
      <c r="K153" s="218"/>
      <c r="L153" s="218"/>
      <c r="M153" s="218"/>
      <c r="N153" s="218"/>
      <c r="O153" s="218"/>
      <c r="P153" s="218"/>
      <c r="Q153" s="218"/>
      <c r="R153" s="218"/>
      <c r="S153" s="218"/>
      <c r="T153" s="218"/>
      <c r="U153" s="218"/>
      <c r="V153" s="218"/>
      <c r="W153" s="218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108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29">
        <v>55</v>
      </c>
      <c r="B154" s="230" t="s">
        <v>260</v>
      </c>
      <c r="C154" s="242" t="s">
        <v>261</v>
      </c>
      <c r="D154" s="231" t="s">
        <v>220</v>
      </c>
      <c r="E154" s="232">
        <v>2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21</v>
      </c>
      <c r="M154" s="234">
        <f>G154*(1+L154/100)</f>
        <v>0</v>
      </c>
      <c r="N154" s="234">
        <v>4.5000000000000005E-3</v>
      </c>
      <c r="O154" s="234">
        <f>ROUND(E154*N154,2)</f>
        <v>0.01</v>
      </c>
      <c r="P154" s="234">
        <v>0</v>
      </c>
      <c r="Q154" s="234">
        <f>ROUND(E154*P154,2)</f>
        <v>0</v>
      </c>
      <c r="R154" s="234"/>
      <c r="S154" s="234" t="s">
        <v>170</v>
      </c>
      <c r="T154" s="235" t="s">
        <v>171</v>
      </c>
      <c r="U154" s="218">
        <v>0</v>
      </c>
      <c r="V154" s="218">
        <f>ROUND(E154*U154,2)</f>
        <v>0</v>
      </c>
      <c r="W154" s="218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104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16"/>
      <c r="B155" s="217"/>
      <c r="C155" s="245" t="s">
        <v>262</v>
      </c>
      <c r="D155" s="239"/>
      <c r="E155" s="239"/>
      <c r="F155" s="239"/>
      <c r="G155" s="239"/>
      <c r="H155" s="218"/>
      <c r="I155" s="218"/>
      <c r="J155" s="218"/>
      <c r="K155" s="218"/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108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6"/>
      <c r="B156" s="217"/>
      <c r="C156" s="244" t="s">
        <v>263</v>
      </c>
      <c r="D156" s="238"/>
      <c r="E156" s="238"/>
      <c r="F156" s="238"/>
      <c r="G156" s="238"/>
      <c r="H156" s="218"/>
      <c r="I156" s="218"/>
      <c r="J156" s="218"/>
      <c r="K156" s="218"/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108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29">
        <v>56</v>
      </c>
      <c r="B157" s="230" t="s">
        <v>264</v>
      </c>
      <c r="C157" s="242" t="s">
        <v>265</v>
      </c>
      <c r="D157" s="231" t="s">
        <v>220</v>
      </c>
      <c r="E157" s="232">
        <v>8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4">
        <v>2.3000000000000004E-3</v>
      </c>
      <c r="O157" s="234">
        <f>ROUND(E157*N157,2)</f>
        <v>0.02</v>
      </c>
      <c r="P157" s="234">
        <v>0</v>
      </c>
      <c r="Q157" s="234">
        <f>ROUND(E157*P157,2)</f>
        <v>0</v>
      </c>
      <c r="R157" s="234"/>
      <c r="S157" s="234" t="s">
        <v>170</v>
      </c>
      <c r="T157" s="235" t="s">
        <v>171</v>
      </c>
      <c r="U157" s="218">
        <v>0</v>
      </c>
      <c r="V157" s="218">
        <f>ROUND(E157*U157,2)</f>
        <v>0</v>
      </c>
      <c r="W157" s="218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104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16"/>
      <c r="B158" s="217"/>
      <c r="C158" s="245" t="s">
        <v>266</v>
      </c>
      <c r="D158" s="239"/>
      <c r="E158" s="239"/>
      <c r="F158" s="239"/>
      <c r="G158" s="239"/>
      <c r="H158" s="218"/>
      <c r="I158" s="218"/>
      <c r="J158" s="218"/>
      <c r="K158" s="218"/>
      <c r="L158" s="218"/>
      <c r="M158" s="218"/>
      <c r="N158" s="218"/>
      <c r="O158" s="218"/>
      <c r="P158" s="218"/>
      <c r="Q158" s="218"/>
      <c r="R158" s="218"/>
      <c r="S158" s="218"/>
      <c r="T158" s="218"/>
      <c r="U158" s="218"/>
      <c r="V158" s="218"/>
      <c r="W158" s="218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108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16"/>
      <c r="B159" s="217"/>
      <c r="C159" s="244" t="s">
        <v>267</v>
      </c>
      <c r="D159" s="238"/>
      <c r="E159" s="238"/>
      <c r="F159" s="238"/>
      <c r="G159" s="238"/>
      <c r="H159" s="218"/>
      <c r="I159" s="218"/>
      <c r="J159" s="218"/>
      <c r="K159" s="218"/>
      <c r="L159" s="218"/>
      <c r="M159" s="218"/>
      <c r="N159" s="218"/>
      <c r="O159" s="218"/>
      <c r="P159" s="218"/>
      <c r="Q159" s="218"/>
      <c r="R159" s="218"/>
      <c r="S159" s="218"/>
      <c r="T159" s="218"/>
      <c r="U159" s="218"/>
      <c r="V159" s="218"/>
      <c r="W159" s="218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108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16"/>
      <c r="B160" s="217"/>
      <c r="C160" s="244" t="s">
        <v>268</v>
      </c>
      <c r="D160" s="238"/>
      <c r="E160" s="238"/>
      <c r="F160" s="238"/>
      <c r="G160" s="238"/>
      <c r="H160" s="218"/>
      <c r="I160" s="218"/>
      <c r="J160" s="218"/>
      <c r="K160" s="218"/>
      <c r="L160" s="218"/>
      <c r="M160" s="218"/>
      <c r="N160" s="218"/>
      <c r="O160" s="218"/>
      <c r="P160" s="218"/>
      <c r="Q160" s="218"/>
      <c r="R160" s="218"/>
      <c r="S160" s="218"/>
      <c r="T160" s="218"/>
      <c r="U160" s="218"/>
      <c r="V160" s="218"/>
      <c r="W160" s="218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108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29">
        <v>57</v>
      </c>
      <c r="B161" s="230" t="s">
        <v>269</v>
      </c>
      <c r="C161" s="242" t="s">
        <v>270</v>
      </c>
      <c r="D161" s="231" t="s">
        <v>220</v>
      </c>
      <c r="E161" s="232">
        <v>1</v>
      </c>
      <c r="F161" s="233"/>
      <c r="G161" s="234">
        <f>ROUND(E161*F161,2)</f>
        <v>0</v>
      </c>
      <c r="H161" s="233"/>
      <c r="I161" s="234">
        <f>ROUND(E161*H161,2)</f>
        <v>0</v>
      </c>
      <c r="J161" s="233"/>
      <c r="K161" s="234">
        <f>ROUND(E161*J161,2)</f>
        <v>0</v>
      </c>
      <c r="L161" s="234">
        <v>21</v>
      </c>
      <c r="M161" s="234">
        <f>G161*(1+L161/100)</f>
        <v>0</v>
      </c>
      <c r="N161" s="234">
        <v>2.9000000000000002E-3</v>
      </c>
      <c r="O161" s="234">
        <f>ROUND(E161*N161,2)</f>
        <v>0</v>
      </c>
      <c r="P161" s="234">
        <v>0</v>
      </c>
      <c r="Q161" s="234">
        <f>ROUND(E161*P161,2)</f>
        <v>0</v>
      </c>
      <c r="R161" s="234"/>
      <c r="S161" s="234" t="s">
        <v>170</v>
      </c>
      <c r="T161" s="235" t="s">
        <v>171</v>
      </c>
      <c r="U161" s="218">
        <v>0</v>
      </c>
      <c r="V161" s="218">
        <f>ROUND(E161*U161,2)</f>
        <v>0</v>
      </c>
      <c r="W161" s="218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104</v>
      </c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16"/>
      <c r="B162" s="217"/>
      <c r="C162" s="245" t="s">
        <v>266</v>
      </c>
      <c r="D162" s="239"/>
      <c r="E162" s="239"/>
      <c r="F162" s="239"/>
      <c r="G162" s="239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108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16"/>
      <c r="B163" s="217"/>
      <c r="C163" s="244" t="s">
        <v>267</v>
      </c>
      <c r="D163" s="238"/>
      <c r="E163" s="238"/>
      <c r="F163" s="238"/>
      <c r="G163" s="238"/>
      <c r="H163" s="218"/>
      <c r="I163" s="218"/>
      <c r="J163" s="218"/>
      <c r="K163" s="218"/>
      <c r="L163" s="218"/>
      <c r="M163" s="218"/>
      <c r="N163" s="218"/>
      <c r="O163" s="218"/>
      <c r="P163" s="218"/>
      <c r="Q163" s="218"/>
      <c r="R163" s="218"/>
      <c r="S163" s="218"/>
      <c r="T163" s="218"/>
      <c r="U163" s="218"/>
      <c r="V163" s="218"/>
      <c r="W163" s="218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108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44" t="s">
        <v>268</v>
      </c>
      <c r="D164" s="238"/>
      <c r="E164" s="238"/>
      <c r="F164" s="238"/>
      <c r="G164" s="238"/>
      <c r="H164" s="218"/>
      <c r="I164" s="218"/>
      <c r="J164" s="218"/>
      <c r="K164" s="218"/>
      <c r="L164" s="218"/>
      <c r="M164" s="218"/>
      <c r="N164" s="218"/>
      <c r="O164" s="218"/>
      <c r="P164" s="218"/>
      <c r="Q164" s="218"/>
      <c r="R164" s="218"/>
      <c r="S164" s="218"/>
      <c r="T164" s="218"/>
      <c r="U164" s="218"/>
      <c r="V164" s="218"/>
      <c r="W164" s="218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108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29">
        <v>58</v>
      </c>
      <c r="B165" s="230" t="s">
        <v>271</v>
      </c>
      <c r="C165" s="242" t="s">
        <v>272</v>
      </c>
      <c r="D165" s="231" t="s">
        <v>220</v>
      </c>
      <c r="E165" s="232">
        <v>1</v>
      </c>
      <c r="F165" s="233"/>
      <c r="G165" s="234">
        <f>ROUND(E165*F165,2)</f>
        <v>0</v>
      </c>
      <c r="H165" s="233"/>
      <c r="I165" s="234">
        <f>ROUND(E165*H165,2)</f>
        <v>0</v>
      </c>
      <c r="J165" s="233"/>
      <c r="K165" s="234">
        <f>ROUND(E165*J165,2)</f>
        <v>0</v>
      </c>
      <c r="L165" s="234">
        <v>21</v>
      </c>
      <c r="M165" s="234">
        <f>G165*(1+L165/100)</f>
        <v>0</v>
      </c>
      <c r="N165" s="234">
        <v>1.5E-3</v>
      </c>
      <c r="O165" s="234">
        <f>ROUND(E165*N165,2)</f>
        <v>0</v>
      </c>
      <c r="P165" s="234">
        <v>0</v>
      </c>
      <c r="Q165" s="234">
        <f>ROUND(E165*P165,2)</f>
        <v>0</v>
      </c>
      <c r="R165" s="234"/>
      <c r="S165" s="234" t="s">
        <v>170</v>
      </c>
      <c r="T165" s="235" t="s">
        <v>171</v>
      </c>
      <c r="U165" s="218">
        <v>0</v>
      </c>
      <c r="V165" s="218">
        <f>ROUND(E165*U165,2)</f>
        <v>0</v>
      </c>
      <c r="W165" s="218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104</v>
      </c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45" t="s">
        <v>518</v>
      </c>
      <c r="D166" s="239"/>
      <c r="E166" s="239"/>
      <c r="F166" s="239"/>
      <c r="G166" s="239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108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16"/>
      <c r="B167" s="217"/>
      <c r="C167" s="244" t="s">
        <v>273</v>
      </c>
      <c r="D167" s="238"/>
      <c r="E167" s="238"/>
      <c r="F167" s="238"/>
      <c r="G167" s="238"/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8"/>
      <c r="V167" s="218"/>
      <c r="W167" s="218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108</v>
      </c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16"/>
      <c r="B168" s="217"/>
      <c r="C168" s="244" t="s">
        <v>263</v>
      </c>
      <c r="D168" s="238"/>
      <c r="E168" s="238"/>
      <c r="F168" s="238"/>
      <c r="G168" s="23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8"/>
      <c r="R168" s="218"/>
      <c r="S168" s="218"/>
      <c r="T168" s="218"/>
      <c r="U168" s="218"/>
      <c r="V168" s="218"/>
      <c r="W168" s="218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108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ht="22.5" outlineLevel="1" x14ac:dyDescent="0.2">
      <c r="A169" s="229">
        <v>59</v>
      </c>
      <c r="B169" s="230" t="s">
        <v>274</v>
      </c>
      <c r="C169" s="242" t="s">
        <v>275</v>
      </c>
      <c r="D169" s="231" t="s">
        <v>155</v>
      </c>
      <c r="E169" s="232">
        <v>3</v>
      </c>
      <c r="F169" s="233"/>
      <c r="G169" s="234">
        <f>ROUND(E169*F169,2)</f>
        <v>0</v>
      </c>
      <c r="H169" s="233"/>
      <c r="I169" s="234">
        <f>ROUND(E169*H169,2)</f>
        <v>0</v>
      </c>
      <c r="J169" s="233"/>
      <c r="K169" s="234">
        <f>ROUND(E169*J169,2)</f>
        <v>0</v>
      </c>
      <c r="L169" s="234">
        <v>21</v>
      </c>
      <c r="M169" s="234">
        <f>G169*(1+L169/100)</f>
        <v>0</v>
      </c>
      <c r="N169" s="234">
        <v>2.8000000000000004E-3</v>
      </c>
      <c r="O169" s="234">
        <f>ROUND(E169*N169,2)</f>
        <v>0.01</v>
      </c>
      <c r="P169" s="234">
        <v>0</v>
      </c>
      <c r="Q169" s="234">
        <f>ROUND(E169*P169,2)</f>
        <v>0</v>
      </c>
      <c r="R169" s="234" t="s">
        <v>161</v>
      </c>
      <c r="S169" s="234" t="s">
        <v>103</v>
      </c>
      <c r="T169" s="235" t="s">
        <v>103</v>
      </c>
      <c r="U169" s="218">
        <v>0.33300000000000002</v>
      </c>
      <c r="V169" s="218">
        <f>ROUND(E169*U169,2)</f>
        <v>1</v>
      </c>
      <c r="W169" s="218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104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16"/>
      <c r="B170" s="217"/>
      <c r="C170" s="245" t="s">
        <v>255</v>
      </c>
      <c r="D170" s="239"/>
      <c r="E170" s="239"/>
      <c r="F170" s="239"/>
      <c r="G170" s="239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108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ht="22.5" outlineLevel="1" x14ac:dyDescent="0.2">
      <c r="A171" s="229">
        <v>60</v>
      </c>
      <c r="B171" s="230" t="s">
        <v>276</v>
      </c>
      <c r="C171" s="242" t="s">
        <v>277</v>
      </c>
      <c r="D171" s="231" t="s">
        <v>155</v>
      </c>
      <c r="E171" s="232">
        <v>2</v>
      </c>
      <c r="F171" s="233"/>
      <c r="G171" s="234">
        <f>ROUND(E171*F171,2)</f>
        <v>0</v>
      </c>
      <c r="H171" s="233"/>
      <c r="I171" s="234">
        <f>ROUND(E171*H171,2)</f>
        <v>0</v>
      </c>
      <c r="J171" s="233"/>
      <c r="K171" s="234">
        <f>ROUND(E171*J171,2)</f>
        <v>0</v>
      </c>
      <c r="L171" s="234">
        <v>21</v>
      </c>
      <c r="M171" s="234">
        <f>G171*(1+L171/100)</f>
        <v>0</v>
      </c>
      <c r="N171" s="234">
        <v>3.8000000000000004E-3</v>
      </c>
      <c r="O171" s="234">
        <f>ROUND(E171*N171,2)</f>
        <v>0.01</v>
      </c>
      <c r="P171" s="234">
        <v>0</v>
      </c>
      <c r="Q171" s="234">
        <f>ROUND(E171*P171,2)</f>
        <v>0</v>
      </c>
      <c r="R171" s="234" t="s">
        <v>161</v>
      </c>
      <c r="S171" s="234" t="s">
        <v>103</v>
      </c>
      <c r="T171" s="235" t="s">
        <v>103</v>
      </c>
      <c r="U171" s="218">
        <v>0.33300000000000002</v>
      </c>
      <c r="V171" s="218">
        <f>ROUND(E171*U171,2)</f>
        <v>0.67</v>
      </c>
      <c r="W171" s="218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104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6"/>
      <c r="B172" s="217"/>
      <c r="C172" s="245" t="s">
        <v>255</v>
      </c>
      <c r="D172" s="239"/>
      <c r="E172" s="239"/>
      <c r="F172" s="239"/>
      <c r="G172" s="239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108</v>
      </c>
      <c r="AH172" s="209"/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29">
        <v>61</v>
      </c>
      <c r="B173" s="230" t="s">
        <v>278</v>
      </c>
      <c r="C173" s="242" t="s">
        <v>279</v>
      </c>
      <c r="D173" s="231" t="s">
        <v>220</v>
      </c>
      <c r="E173" s="232">
        <v>1</v>
      </c>
      <c r="F173" s="233"/>
      <c r="G173" s="234">
        <f>ROUND(E173*F173,2)</f>
        <v>0</v>
      </c>
      <c r="H173" s="233"/>
      <c r="I173" s="234">
        <f>ROUND(E173*H173,2)</f>
        <v>0</v>
      </c>
      <c r="J173" s="233"/>
      <c r="K173" s="234">
        <f>ROUND(E173*J173,2)</f>
        <v>0</v>
      </c>
      <c r="L173" s="234">
        <v>21</v>
      </c>
      <c r="M173" s="234">
        <f>G173*(1+L173/100)</f>
        <v>0</v>
      </c>
      <c r="N173" s="234">
        <v>4.9000000000000007E-3</v>
      </c>
      <c r="O173" s="234">
        <f>ROUND(E173*N173,2)</f>
        <v>0</v>
      </c>
      <c r="P173" s="234">
        <v>0</v>
      </c>
      <c r="Q173" s="234">
        <f>ROUND(E173*P173,2)</f>
        <v>0</v>
      </c>
      <c r="R173" s="234"/>
      <c r="S173" s="234" t="s">
        <v>170</v>
      </c>
      <c r="T173" s="235" t="s">
        <v>171</v>
      </c>
      <c r="U173" s="218">
        <v>0</v>
      </c>
      <c r="V173" s="218">
        <f>ROUND(E173*U173,2)</f>
        <v>0</v>
      </c>
      <c r="W173" s="218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104</v>
      </c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16"/>
      <c r="B174" s="217"/>
      <c r="C174" s="245" t="s">
        <v>280</v>
      </c>
      <c r="D174" s="239"/>
      <c r="E174" s="239"/>
      <c r="F174" s="239"/>
      <c r="G174" s="239"/>
      <c r="H174" s="218"/>
      <c r="I174" s="218"/>
      <c r="J174" s="218"/>
      <c r="K174" s="218"/>
      <c r="L174" s="218"/>
      <c r="M174" s="218"/>
      <c r="N174" s="218"/>
      <c r="O174" s="218"/>
      <c r="P174" s="218"/>
      <c r="Q174" s="218"/>
      <c r="R174" s="218"/>
      <c r="S174" s="218"/>
      <c r="T174" s="218"/>
      <c r="U174" s="218"/>
      <c r="V174" s="218"/>
      <c r="W174" s="218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108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16"/>
      <c r="B175" s="217"/>
      <c r="C175" s="244" t="s">
        <v>281</v>
      </c>
      <c r="D175" s="238"/>
      <c r="E175" s="238"/>
      <c r="F175" s="238"/>
      <c r="G175" s="238"/>
      <c r="H175" s="218"/>
      <c r="I175" s="218"/>
      <c r="J175" s="218"/>
      <c r="K175" s="218"/>
      <c r="L175" s="218"/>
      <c r="M175" s="218"/>
      <c r="N175" s="218"/>
      <c r="O175" s="218"/>
      <c r="P175" s="218"/>
      <c r="Q175" s="218"/>
      <c r="R175" s="218"/>
      <c r="S175" s="218"/>
      <c r="T175" s="218"/>
      <c r="U175" s="218"/>
      <c r="V175" s="218"/>
      <c r="W175" s="218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108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16"/>
      <c r="B176" s="217"/>
      <c r="C176" s="244" t="s">
        <v>282</v>
      </c>
      <c r="D176" s="238"/>
      <c r="E176" s="238"/>
      <c r="F176" s="238"/>
      <c r="G176" s="238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108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16"/>
      <c r="B177" s="217"/>
      <c r="C177" s="244" t="s">
        <v>283</v>
      </c>
      <c r="D177" s="238"/>
      <c r="E177" s="238"/>
      <c r="F177" s="238"/>
      <c r="G177" s="238"/>
      <c r="H177" s="218"/>
      <c r="I177" s="218"/>
      <c r="J177" s="218"/>
      <c r="K177" s="218"/>
      <c r="L177" s="218"/>
      <c r="M177" s="218"/>
      <c r="N177" s="218"/>
      <c r="O177" s="218"/>
      <c r="P177" s="218"/>
      <c r="Q177" s="218"/>
      <c r="R177" s="218"/>
      <c r="S177" s="218"/>
      <c r="T177" s="218"/>
      <c r="U177" s="218"/>
      <c r="V177" s="218"/>
      <c r="W177" s="218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108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16"/>
      <c r="B178" s="217"/>
      <c r="C178" s="244" t="s">
        <v>284</v>
      </c>
      <c r="D178" s="238"/>
      <c r="E178" s="238"/>
      <c r="F178" s="238"/>
      <c r="G178" s="238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108</v>
      </c>
      <c r="AH178" s="209"/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16"/>
      <c r="B179" s="217"/>
      <c r="C179" s="244" t="s">
        <v>285</v>
      </c>
      <c r="D179" s="238"/>
      <c r="E179" s="238"/>
      <c r="F179" s="238"/>
      <c r="G179" s="238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108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">
      <c r="A180" s="216"/>
      <c r="B180" s="217"/>
      <c r="C180" s="244" t="s">
        <v>286</v>
      </c>
      <c r="D180" s="238"/>
      <c r="E180" s="238"/>
      <c r="F180" s="238"/>
      <c r="G180" s="238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108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">
      <c r="A181" s="216"/>
      <c r="B181" s="217"/>
      <c r="C181" s="244" t="s">
        <v>287</v>
      </c>
      <c r="D181" s="238"/>
      <c r="E181" s="238"/>
      <c r="F181" s="238"/>
      <c r="G181" s="238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108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16"/>
      <c r="B182" s="217"/>
      <c r="C182" s="244" t="s">
        <v>288</v>
      </c>
      <c r="D182" s="238"/>
      <c r="E182" s="238"/>
      <c r="F182" s="238"/>
      <c r="G182" s="238"/>
      <c r="H182" s="218"/>
      <c r="I182" s="218"/>
      <c r="J182" s="218"/>
      <c r="K182" s="218"/>
      <c r="L182" s="218"/>
      <c r="M182" s="218"/>
      <c r="N182" s="218"/>
      <c r="O182" s="218"/>
      <c r="P182" s="218"/>
      <c r="Q182" s="218"/>
      <c r="R182" s="218"/>
      <c r="S182" s="218"/>
      <c r="T182" s="218"/>
      <c r="U182" s="218"/>
      <c r="V182" s="218"/>
      <c r="W182" s="218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108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16"/>
      <c r="B183" s="217"/>
      <c r="C183" s="244" t="s">
        <v>289</v>
      </c>
      <c r="D183" s="238"/>
      <c r="E183" s="238"/>
      <c r="F183" s="238"/>
      <c r="G183" s="238"/>
      <c r="H183" s="218"/>
      <c r="I183" s="218"/>
      <c r="J183" s="218"/>
      <c r="K183" s="218"/>
      <c r="L183" s="218"/>
      <c r="M183" s="218"/>
      <c r="N183" s="218"/>
      <c r="O183" s="218"/>
      <c r="P183" s="218"/>
      <c r="Q183" s="218"/>
      <c r="R183" s="218"/>
      <c r="S183" s="218"/>
      <c r="T183" s="218"/>
      <c r="U183" s="218"/>
      <c r="V183" s="218"/>
      <c r="W183" s="218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108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 x14ac:dyDescent="0.2">
      <c r="A184" s="216"/>
      <c r="B184" s="217"/>
      <c r="C184" s="244" t="s">
        <v>290</v>
      </c>
      <c r="D184" s="238"/>
      <c r="E184" s="238"/>
      <c r="F184" s="238"/>
      <c r="G184" s="238"/>
      <c r="H184" s="218"/>
      <c r="I184" s="218"/>
      <c r="J184" s="218"/>
      <c r="K184" s="218"/>
      <c r="L184" s="218"/>
      <c r="M184" s="218"/>
      <c r="N184" s="218"/>
      <c r="O184" s="218"/>
      <c r="P184" s="218"/>
      <c r="Q184" s="218"/>
      <c r="R184" s="218"/>
      <c r="S184" s="218"/>
      <c r="T184" s="218"/>
      <c r="U184" s="218"/>
      <c r="V184" s="218"/>
      <c r="W184" s="218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108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">
      <c r="A185" s="216"/>
      <c r="B185" s="217"/>
      <c r="C185" s="244" t="s">
        <v>291</v>
      </c>
      <c r="D185" s="238"/>
      <c r="E185" s="238"/>
      <c r="F185" s="238"/>
      <c r="G185" s="238"/>
      <c r="H185" s="218"/>
      <c r="I185" s="218"/>
      <c r="J185" s="218"/>
      <c r="K185" s="218"/>
      <c r="L185" s="218"/>
      <c r="M185" s="218"/>
      <c r="N185" s="218"/>
      <c r="O185" s="218"/>
      <c r="P185" s="218"/>
      <c r="Q185" s="218"/>
      <c r="R185" s="218"/>
      <c r="S185" s="218"/>
      <c r="T185" s="218"/>
      <c r="U185" s="218"/>
      <c r="V185" s="218"/>
      <c r="W185" s="218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108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16"/>
      <c r="B186" s="217"/>
      <c r="C186" s="244" t="s">
        <v>292</v>
      </c>
      <c r="D186" s="238"/>
      <c r="E186" s="238"/>
      <c r="F186" s="238"/>
      <c r="G186" s="238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108</v>
      </c>
      <c r="AH186" s="209"/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 x14ac:dyDescent="0.2">
      <c r="A187" s="216"/>
      <c r="B187" s="217"/>
      <c r="C187" s="244" t="s">
        <v>293</v>
      </c>
      <c r="D187" s="238"/>
      <c r="E187" s="238"/>
      <c r="F187" s="238"/>
      <c r="G187" s="238"/>
      <c r="H187" s="218"/>
      <c r="I187" s="218"/>
      <c r="J187" s="218"/>
      <c r="K187" s="218"/>
      <c r="L187" s="218"/>
      <c r="M187" s="218"/>
      <c r="N187" s="218"/>
      <c r="O187" s="218"/>
      <c r="P187" s="218"/>
      <c r="Q187" s="218"/>
      <c r="R187" s="218"/>
      <c r="S187" s="218"/>
      <c r="T187" s="218"/>
      <c r="U187" s="218"/>
      <c r="V187" s="218"/>
      <c r="W187" s="218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108</v>
      </c>
      <c r="AH187" s="209"/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 x14ac:dyDescent="0.2">
      <c r="A188" s="216"/>
      <c r="B188" s="217"/>
      <c r="C188" s="244" t="s">
        <v>294</v>
      </c>
      <c r="D188" s="238"/>
      <c r="E188" s="238"/>
      <c r="F188" s="238"/>
      <c r="G188" s="238"/>
      <c r="H188" s="218"/>
      <c r="I188" s="218"/>
      <c r="J188" s="218"/>
      <c r="K188" s="218"/>
      <c r="L188" s="218"/>
      <c r="M188" s="218"/>
      <c r="N188" s="218"/>
      <c r="O188" s="218"/>
      <c r="P188" s="218"/>
      <c r="Q188" s="218"/>
      <c r="R188" s="218"/>
      <c r="S188" s="218"/>
      <c r="T188" s="218"/>
      <c r="U188" s="218"/>
      <c r="V188" s="218"/>
      <c r="W188" s="218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108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16"/>
      <c r="B189" s="217"/>
      <c r="C189" s="244" t="s">
        <v>519</v>
      </c>
      <c r="D189" s="238"/>
      <c r="E189" s="238"/>
      <c r="F189" s="238"/>
      <c r="G189" s="238"/>
      <c r="H189" s="218"/>
      <c r="I189" s="218"/>
      <c r="J189" s="218"/>
      <c r="K189" s="218"/>
      <c r="L189" s="218"/>
      <c r="M189" s="218"/>
      <c r="N189" s="218"/>
      <c r="O189" s="218"/>
      <c r="P189" s="218"/>
      <c r="Q189" s="218"/>
      <c r="R189" s="218"/>
      <c r="S189" s="218"/>
      <c r="T189" s="218"/>
      <c r="U189" s="218"/>
      <c r="V189" s="218"/>
      <c r="W189" s="218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108</v>
      </c>
      <c r="AH189" s="209"/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16"/>
      <c r="B190" s="217"/>
      <c r="C190" s="244" t="s">
        <v>255</v>
      </c>
      <c r="D190" s="238"/>
      <c r="E190" s="238"/>
      <c r="F190" s="238"/>
      <c r="G190" s="238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108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29">
        <v>62</v>
      </c>
      <c r="B191" s="230" t="s">
        <v>295</v>
      </c>
      <c r="C191" s="242" t="s">
        <v>296</v>
      </c>
      <c r="D191" s="231" t="s">
        <v>297</v>
      </c>
      <c r="E191" s="232">
        <v>2</v>
      </c>
      <c r="F191" s="233"/>
      <c r="G191" s="234">
        <f>ROUND(E191*F191,2)</f>
        <v>0</v>
      </c>
      <c r="H191" s="233"/>
      <c r="I191" s="234">
        <f>ROUND(E191*H191,2)</f>
        <v>0</v>
      </c>
      <c r="J191" s="233"/>
      <c r="K191" s="234">
        <f>ROUND(E191*J191,2)</f>
        <v>0</v>
      </c>
      <c r="L191" s="234">
        <v>21</v>
      </c>
      <c r="M191" s="234">
        <f>G191*(1+L191/100)</f>
        <v>0</v>
      </c>
      <c r="N191" s="234">
        <v>5.4000000000000003E-3</v>
      </c>
      <c r="O191" s="234">
        <f>ROUND(E191*N191,2)</f>
        <v>0.01</v>
      </c>
      <c r="P191" s="234">
        <v>0</v>
      </c>
      <c r="Q191" s="234">
        <f>ROUND(E191*P191,2)</f>
        <v>0</v>
      </c>
      <c r="R191" s="234"/>
      <c r="S191" s="234" t="s">
        <v>170</v>
      </c>
      <c r="T191" s="235" t="s">
        <v>171</v>
      </c>
      <c r="U191" s="218">
        <v>0</v>
      </c>
      <c r="V191" s="218">
        <f>ROUND(E191*U191,2)</f>
        <v>0</v>
      </c>
      <c r="W191" s="218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104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ht="22.5" outlineLevel="1" x14ac:dyDescent="0.2">
      <c r="A192" s="216"/>
      <c r="B192" s="217"/>
      <c r="C192" s="245" t="s">
        <v>298</v>
      </c>
      <c r="D192" s="239"/>
      <c r="E192" s="239"/>
      <c r="F192" s="239"/>
      <c r="G192" s="239"/>
      <c r="H192" s="218"/>
      <c r="I192" s="218"/>
      <c r="J192" s="218"/>
      <c r="K192" s="218"/>
      <c r="L192" s="218"/>
      <c r="M192" s="218"/>
      <c r="N192" s="218"/>
      <c r="O192" s="218"/>
      <c r="P192" s="218"/>
      <c r="Q192" s="218"/>
      <c r="R192" s="218"/>
      <c r="S192" s="218"/>
      <c r="T192" s="218"/>
      <c r="U192" s="218"/>
      <c r="V192" s="218"/>
      <c r="W192" s="218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108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36" t="str">
        <f>C192</f>
        <v xml:space="preserve"> - Těleso balkonového a terasového vtoku DN75 s ležatým odtokem, s pevnou izolační přírubou, bez ZU a nástavce, dovolený průtok 2,5l/s</v>
      </c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">
      <c r="A193" s="216"/>
      <c r="B193" s="217"/>
      <c r="C193" s="244" t="s">
        <v>520</v>
      </c>
      <c r="D193" s="238"/>
      <c r="E193" s="238"/>
      <c r="F193" s="238"/>
      <c r="G193" s="238"/>
      <c r="H193" s="218"/>
      <c r="I193" s="218"/>
      <c r="J193" s="218"/>
      <c r="K193" s="218"/>
      <c r="L193" s="218"/>
      <c r="M193" s="218"/>
      <c r="N193" s="218"/>
      <c r="O193" s="218"/>
      <c r="P193" s="218"/>
      <c r="Q193" s="218"/>
      <c r="R193" s="218"/>
      <c r="S193" s="218"/>
      <c r="T193" s="218"/>
      <c r="U193" s="218"/>
      <c r="V193" s="218"/>
      <c r="W193" s="218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108</v>
      </c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36" t="str">
        <f>C193</f>
        <v xml:space="preserve"> - Izolační souprava s PVC přírubou pr.350mm pro přímé napojení PVC fólií, vhodný pro série terasových vtoků</v>
      </c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16"/>
      <c r="B194" s="217"/>
      <c r="C194" s="244" t="s">
        <v>299</v>
      </c>
      <c r="D194" s="238"/>
      <c r="E194" s="238"/>
      <c r="F194" s="238"/>
      <c r="G194" s="238"/>
      <c r="H194" s="218"/>
      <c r="I194" s="218"/>
      <c r="J194" s="218"/>
      <c r="K194" s="218"/>
      <c r="L194" s="218"/>
      <c r="M194" s="218"/>
      <c r="N194" s="218"/>
      <c r="O194" s="218"/>
      <c r="P194" s="218"/>
      <c r="Q194" s="218"/>
      <c r="R194" s="218"/>
      <c r="S194" s="218"/>
      <c r="T194" s="218"/>
      <c r="U194" s="218"/>
      <c r="V194" s="218"/>
      <c r="W194" s="218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108</v>
      </c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36" t="str">
        <f>C194</f>
        <v xml:space="preserve"> - Plochý záchytný koš vhodný k sérii balkonových a terasových odtoků pro umístění do vtoku pod dlažbu na aretačních podložkách</v>
      </c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16"/>
      <c r="B195" s="217"/>
      <c r="C195" s="244" t="s">
        <v>300</v>
      </c>
      <c r="D195" s="238"/>
      <c r="E195" s="238"/>
      <c r="F195" s="238"/>
      <c r="G195" s="238"/>
      <c r="H195" s="218"/>
      <c r="I195" s="218"/>
      <c r="J195" s="218"/>
      <c r="K195" s="218"/>
      <c r="L195" s="218"/>
      <c r="M195" s="218"/>
      <c r="N195" s="218"/>
      <c r="O195" s="218"/>
      <c r="P195" s="218"/>
      <c r="Q195" s="218"/>
      <c r="R195" s="218"/>
      <c r="S195" s="218"/>
      <c r="T195" s="218"/>
      <c r="U195" s="218"/>
      <c r="V195" s="218"/>
      <c r="W195" s="218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108</v>
      </c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36" t="str">
        <f>C195</f>
        <v xml:space="preserve"> - Vyhřívací sada 40W/m; 230V včetně tepelné izolace, k sérii balkonových a terasových vtoků s ležatým odtokem DN75</v>
      </c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">
      <c r="A196" s="216"/>
      <c r="B196" s="217"/>
      <c r="C196" s="244" t="s">
        <v>521</v>
      </c>
      <c r="D196" s="238"/>
      <c r="E196" s="238"/>
      <c r="F196" s="238"/>
      <c r="G196" s="238"/>
      <c r="H196" s="218"/>
      <c r="I196" s="218"/>
      <c r="J196" s="218"/>
      <c r="K196" s="218"/>
      <c r="L196" s="218"/>
      <c r="M196" s="218"/>
      <c r="N196" s="218"/>
      <c r="O196" s="218"/>
      <c r="P196" s="218"/>
      <c r="Q196" s="218"/>
      <c r="R196" s="218"/>
      <c r="S196" s="218"/>
      <c r="T196" s="218"/>
      <c r="U196" s="218"/>
      <c r="V196" s="218"/>
      <c r="W196" s="218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108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16"/>
      <c r="B197" s="217"/>
      <c r="C197" s="244" t="s">
        <v>263</v>
      </c>
      <c r="D197" s="238"/>
      <c r="E197" s="238"/>
      <c r="F197" s="238"/>
      <c r="G197" s="238"/>
      <c r="H197" s="218"/>
      <c r="I197" s="218"/>
      <c r="J197" s="218"/>
      <c r="K197" s="218"/>
      <c r="L197" s="218"/>
      <c r="M197" s="218"/>
      <c r="N197" s="218"/>
      <c r="O197" s="218"/>
      <c r="P197" s="218"/>
      <c r="Q197" s="218"/>
      <c r="R197" s="218"/>
      <c r="S197" s="218"/>
      <c r="T197" s="218"/>
      <c r="U197" s="218"/>
      <c r="V197" s="218"/>
      <c r="W197" s="218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108</v>
      </c>
      <c r="AH197" s="209"/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">
      <c r="A198" s="229">
        <v>63</v>
      </c>
      <c r="B198" s="230" t="s">
        <v>212</v>
      </c>
      <c r="C198" s="242" t="s">
        <v>213</v>
      </c>
      <c r="D198" s="231" t="s">
        <v>158</v>
      </c>
      <c r="E198" s="232">
        <v>118</v>
      </c>
      <c r="F198" s="233"/>
      <c r="G198" s="234">
        <f>ROUND(E198*F198,2)</f>
        <v>0</v>
      </c>
      <c r="H198" s="233"/>
      <c r="I198" s="234">
        <f>ROUND(E198*H198,2)</f>
        <v>0</v>
      </c>
      <c r="J198" s="233"/>
      <c r="K198" s="234">
        <f>ROUND(E198*J198,2)</f>
        <v>0</v>
      </c>
      <c r="L198" s="234">
        <v>21</v>
      </c>
      <c r="M198" s="234">
        <f>G198*(1+L198/100)</f>
        <v>0</v>
      </c>
      <c r="N198" s="234">
        <v>0</v>
      </c>
      <c r="O198" s="234">
        <f>ROUND(E198*N198,2)</f>
        <v>0</v>
      </c>
      <c r="P198" s="234">
        <v>0</v>
      </c>
      <c r="Q198" s="234">
        <f>ROUND(E198*P198,2)</f>
        <v>0</v>
      </c>
      <c r="R198" s="234" t="s">
        <v>161</v>
      </c>
      <c r="S198" s="234" t="s">
        <v>103</v>
      </c>
      <c r="T198" s="235" t="s">
        <v>103</v>
      </c>
      <c r="U198" s="218">
        <v>5.9000000000000004E-2</v>
      </c>
      <c r="V198" s="218">
        <f>ROUND(E198*U198,2)</f>
        <v>6.96</v>
      </c>
      <c r="W198" s="218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104</v>
      </c>
      <c r="AH198" s="209"/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 x14ac:dyDescent="0.2">
      <c r="A199" s="216"/>
      <c r="B199" s="217"/>
      <c r="C199" s="245" t="s">
        <v>255</v>
      </c>
      <c r="D199" s="239"/>
      <c r="E199" s="239"/>
      <c r="F199" s="239"/>
      <c r="G199" s="239"/>
      <c r="H199" s="218"/>
      <c r="I199" s="218"/>
      <c r="J199" s="218"/>
      <c r="K199" s="218"/>
      <c r="L199" s="218"/>
      <c r="M199" s="218"/>
      <c r="N199" s="218"/>
      <c r="O199" s="218"/>
      <c r="P199" s="218"/>
      <c r="Q199" s="218"/>
      <c r="R199" s="218"/>
      <c r="S199" s="218"/>
      <c r="T199" s="218"/>
      <c r="U199" s="218"/>
      <c r="V199" s="218"/>
      <c r="W199" s="218"/>
      <c r="X199" s="209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108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ht="22.5" outlineLevel="1" x14ac:dyDescent="0.2">
      <c r="A200" s="229">
        <v>64</v>
      </c>
      <c r="B200" s="230" t="s">
        <v>301</v>
      </c>
      <c r="C200" s="242" t="s">
        <v>302</v>
      </c>
      <c r="D200" s="231" t="s">
        <v>158</v>
      </c>
      <c r="E200" s="232">
        <v>1</v>
      </c>
      <c r="F200" s="233"/>
      <c r="G200" s="234">
        <f>ROUND(E200*F200,2)</f>
        <v>0</v>
      </c>
      <c r="H200" s="233"/>
      <c r="I200" s="234">
        <f>ROUND(E200*H200,2)</f>
        <v>0</v>
      </c>
      <c r="J200" s="233"/>
      <c r="K200" s="234">
        <f>ROUND(E200*J200,2)</f>
        <v>0</v>
      </c>
      <c r="L200" s="234">
        <v>21</v>
      </c>
      <c r="M200" s="234">
        <f>G200*(1+L200/100)</f>
        <v>0</v>
      </c>
      <c r="N200" s="234">
        <v>5.1800000000000006E-3</v>
      </c>
      <c r="O200" s="234">
        <f>ROUND(E200*N200,2)</f>
        <v>0.01</v>
      </c>
      <c r="P200" s="234">
        <v>0</v>
      </c>
      <c r="Q200" s="234">
        <f>ROUND(E200*P200,2)</f>
        <v>0</v>
      </c>
      <c r="R200" s="234" t="s">
        <v>161</v>
      </c>
      <c r="S200" s="234" t="s">
        <v>103</v>
      </c>
      <c r="T200" s="235" t="s">
        <v>103</v>
      </c>
      <c r="U200" s="218">
        <v>0.63430000000000009</v>
      </c>
      <c r="V200" s="218">
        <f>ROUND(E200*U200,2)</f>
        <v>0.63</v>
      </c>
      <c r="W200" s="218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104</v>
      </c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16"/>
      <c r="B201" s="217"/>
      <c r="C201" s="245" t="s">
        <v>303</v>
      </c>
      <c r="D201" s="239"/>
      <c r="E201" s="239"/>
      <c r="F201" s="239"/>
      <c r="G201" s="239"/>
      <c r="H201" s="218"/>
      <c r="I201" s="218"/>
      <c r="J201" s="218"/>
      <c r="K201" s="218"/>
      <c r="L201" s="218"/>
      <c r="M201" s="218"/>
      <c r="N201" s="218"/>
      <c r="O201" s="218"/>
      <c r="P201" s="218"/>
      <c r="Q201" s="218"/>
      <c r="R201" s="218"/>
      <c r="S201" s="218"/>
      <c r="T201" s="218"/>
      <c r="U201" s="218"/>
      <c r="V201" s="218"/>
      <c r="W201" s="218"/>
      <c r="X201" s="209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108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">
      <c r="A202" s="216"/>
      <c r="B202" s="217"/>
      <c r="C202" s="244" t="s">
        <v>304</v>
      </c>
      <c r="D202" s="238"/>
      <c r="E202" s="238"/>
      <c r="F202" s="238"/>
      <c r="G202" s="238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108</v>
      </c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36" t="str">
        <f>C202</f>
        <v>Včetně pomocného lešení o výšce podlahy do 1900 mm a pro zatížení do 1,5 kPa., viz výkres D.1.4.1-5,6,7,8,9</v>
      </c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29">
        <v>65</v>
      </c>
      <c r="B203" s="230" t="s">
        <v>305</v>
      </c>
      <c r="C203" s="242" t="s">
        <v>526</v>
      </c>
      <c r="D203" s="231" t="s">
        <v>155</v>
      </c>
      <c r="E203" s="232">
        <v>1</v>
      </c>
      <c r="F203" s="233"/>
      <c r="G203" s="234">
        <f>ROUND(E203*F203,2)</f>
        <v>0</v>
      </c>
      <c r="H203" s="233"/>
      <c r="I203" s="234">
        <f>ROUND(E203*H203,2)</f>
        <v>0</v>
      </c>
      <c r="J203" s="233"/>
      <c r="K203" s="234">
        <f>ROUND(E203*J203,2)</f>
        <v>0</v>
      </c>
      <c r="L203" s="234">
        <v>21</v>
      </c>
      <c r="M203" s="234">
        <f>G203*(1+L203/100)</f>
        <v>0</v>
      </c>
      <c r="N203" s="234">
        <v>9.0000000000000006E-5</v>
      </c>
      <c r="O203" s="234">
        <f>ROUND(E203*N203,2)</f>
        <v>0</v>
      </c>
      <c r="P203" s="234">
        <v>0</v>
      </c>
      <c r="Q203" s="234">
        <f>ROUND(E203*P203,2)</f>
        <v>0</v>
      </c>
      <c r="R203" s="234" t="s">
        <v>161</v>
      </c>
      <c r="S203" s="234" t="s">
        <v>103</v>
      </c>
      <c r="T203" s="235" t="s">
        <v>103</v>
      </c>
      <c r="U203" s="218">
        <v>0.18000000000000002</v>
      </c>
      <c r="V203" s="218">
        <f>ROUND(E203*U203,2)</f>
        <v>0.18</v>
      </c>
      <c r="W203" s="218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104</v>
      </c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16"/>
      <c r="B204" s="217"/>
      <c r="C204" s="245" t="s">
        <v>255</v>
      </c>
      <c r="D204" s="239"/>
      <c r="E204" s="239"/>
      <c r="F204" s="239"/>
      <c r="G204" s="239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108</v>
      </c>
      <c r="AH204" s="209"/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ht="33.75" outlineLevel="1" x14ac:dyDescent="0.2">
      <c r="A205" s="229">
        <v>66</v>
      </c>
      <c r="B205" s="230" t="s">
        <v>306</v>
      </c>
      <c r="C205" s="242" t="s">
        <v>307</v>
      </c>
      <c r="D205" s="231" t="s">
        <v>155</v>
      </c>
      <c r="E205" s="232">
        <v>12</v>
      </c>
      <c r="F205" s="233"/>
      <c r="G205" s="234">
        <f>ROUND(E205*F205,2)</f>
        <v>0</v>
      </c>
      <c r="H205" s="233"/>
      <c r="I205" s="234">
        <f>ROUND(E205*H205,2)</f>
        <v>0</v>
      </c>
      <c r="J205" s="233"/>
      <c r="K205" s="234">
        <f>ROUND(E205*J205,2)</f>
        <v>0</v>
      </c>
      <c r="L205" s="234">
        <v>21</v>
      </c>
      <c r="M205" s="234">
        <f>G205*(1+L205/100)</f>
        <v>0</v>
      </c>
      <c r="N205" s="234">
        <v>5.0000000000000001E-4</v>
      </c>
      <c r="O205" s="234">
        <f>ROUND(E205*N205,2)</f>
        <v>0.01</v>
      </c>
      <c r="P205" s="234">
        <v>0</v>
      </c>
      <c r="Q205" s="234">
        <f>ROUND(E205*P205,2)</f>
        <v>0</v>
      </c>
      <c r="R205" s="234" t="s">
        <v>161</v>
      </c>
      <c r="S205" s="234" t="s">
        <v>103</v>
      </c>
      <c r="T205" s="235" t="s">
        <v>103</v>
      </c>
      <c r="U205" s="218">
        <v>0.24600000000000002</v>
      </c>
      <c r="V205" s="218">
        <f>ROUND(E205*U205,2)</f>
        <v>2.95</v>
      </c>
      <c r="W205" s="218"/>
      <c r="X205" s="209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104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">
      <c r="A206" s="216"/>
      <c r="B206" s="217"/>
      <c r="C206" s="245" t="s">
        <v>255</v>
      </c>
      <c r="D206" s="239"/>
      <c r="E206" s="239"/>
      <c r="F206" s="239"/>
      <c r="G206" s="239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108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29">
        <v>67</v>
      </c>
      <c r="B207" s="230" t="s">
        <v>308</v>
      </c>
      <c r="C207" s="242" t="s">
        <v>309</v>
      </c>
      <c r="D207" s="231" t="s">
        <v>220</v>
      </c>
      <c r="E207" s="232">
        <v>1</v>
      </c>
      <c r="F207" s="233"/>
      <c r="G207" s="234">
        <f>ROUND(E207*F207,2)</f>
        <v>0</v>
      </c>
      <c r="H207" s="233"/>
      <c r="I207" s="234">
        <f>ROUND(E207*H207,2)</f>
        <v>0</v>
      </c>
      <c r="J207" s="233"/>
      <c r="K207" s="234">
        <f>ROUND(E207*J207,2)</f>
        <v>0</v>
      </c>
      <c r="L207" s="234">
        <v>21</v>
      </c>
      <c r="M207" s="234">
        <f>G207*(1+L207/100)</f>
        <v>0</v>
      </c>
      <c r="N207" s="234">
        <v>9.0000000000000011E-2</v>
      </c>
      <c r="O207" s="234">
        <f>ROUND(E207*N207,2)</f>
        <v>0.09</v>
      </c>
      <c r="P207" s="234">
        <v>0</v>
      </c>
      <c r="Q207" s="234">
        <f>ROUND(E207*P207,2)</f>
        <v>0</v>
      </c>
      <c r="R207" s="234"/>
      <c r="S207" s="234" t="s">
        <v>170</v>
      </c>
      <c r="T207" s="235" t="s">
        <v>171</v>
      </c>
      <c r="U207" s="218">
        <v>0</v>
      </c>
      <c r="V207" s="218">
        <f>ROUND(E207*U207,2)</f>
        <v>0</v>
      </c>
      <c r="W207" s="218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104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ht="22.5" outlineLevel="1" x14ac:dyDescent="0.2">
      <c r="A208" s="216"/>
      <c r="B208" s="217"/>
      <c r="C208" s="245" t="s">
        <v>310</v>
      </c>
      <c r="D208" s="239"/>
      <c r="E208" s="239"/>
      <c r="F208" s="239"/>
      <c r="G208" s="239"/>
      <c r="H208" s="218"/>
      <c r="I208" s="218"/>
      <c r="J208" s="218"/>
      <c r="K208" s="218"/>
      <c r="L208" s="218"/>
      <c r="M208" s="218"/>
      <c r="N208" s="218"/>
      <c r="O208" s="218"/>
      <c r="P208" s="218"/>
      <c r="Q208" s="218"/>
      <c r="R208" s="218"/>
      <c r="S208" s="218"/>
      <c r="T208" s="218"/>
      <c r="U208" s="218"/>
      <c r="V208" s="218"/>
      <c r="W208" s="218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108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36" t="str">
        <f>C208</f>
        <v>přídavná mechanická zápachová uzávěrka, pro klimatizační jednotky, materiál PP/ABS, rozměr 100x100mm, DN32, Qmax=540l/h, vč. montáže, viz výkres D.1.4.1-5,6,7,8,9</v>
      </c>
      <c r="BB208" s="209"/>
      <c r="BC208" s="209"/>
      <c r="BD208" s="209"/>
      <c r="BE208" s="209"/>
      <c r="BF208" s="209"/>
      <c r="BG208" s="209"/>
      <c r="BH208" s="209"/>
    </row>
    <row r="209" spans="1:60" ht="22.5" outlineLevel="1" x14ac:dyDescent="0.2">
      <c r="A209" s="229">
        <v>68</v>
      </c>
      <c r="B209" s="230" t="s">
        <v>311</v>
      </c>
      <c r="C209" s="242" t="s">
        <v>312</v>
      </c>
      <c r="D209" s="231" t="s">
        <v>155</v>
      </c>
      <c r="E209" s="232">
        <v>1</v>
      </c>
      <c r="F209" s="233"/>
      <c r="G209" s="234">
        <f>ROUND(E209*F209,2)</f>
        <v>0</v>
      </c>
      <c r="H209" s="233"/>
      <c r="I209" s="234">
        <f>ROUND(E209*H209,2)</f>
        <v>0</v>
      </c>
      <c r="J209" s="233"/>
      <c r="K209" s="234">
        <f>ROUND(E209*J209,2)</f>
        <v>0</v>
      </c>
      <c r="L209" s="234">
        <v>21</v>
      </c>
      <c r="M209" s="234">
        <f>G209*(1+L209/100)</f>
        <v>0</v>
      </c>
      <c r="N209" s="234">
        <v>7.5000000000000002E-4</v>
      </c>
      <c r="O209" s="234">
        <f>ROUND(E209*N209,2)</f>
        <v>0</v>
      </c>
      <c r="P209" s="234">
        <v>0</v>
      </c>
      <c r="Q209" s="234">
        <f>ROUND(E209*P209,2)</f>
        <v>0</v>
      </c>
      <c r="R209" s="234" t="s">
        <v>182</v>
      </c>
      <c r="S209" s="234" t="s">
        <v>103</v>
      </c>
      <c r="T209" s="235" t="s">
        <v>103</v>
      </c>
      <c r="U209" s="218">
        <v>0</v>
      </c>
      <c r="V209" s="218">
        <f>ROUND(E209*U209,2)</f>
        <v>0</v>
      </c>
      <c r="W209" s="218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183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">
      <c r="A210" s="216"/>
      <c r="B210" s="217"/>
      <c r="C210" s="245" t="s">
        <v>255</v>
      </c>
      <c r="D210" s="239"/>
      <c r="E210" s="239"/>
      <c r="F210" s="239"/>
      <c r="G210" s="239"/>
      <c r="H210" s="218"/>
      <c r="I210" s="218"/>
      <c r="J210" s="218"/>
      <c r="K210" s="218"/>
      <c r="L210" s="218"/>
      <c r="M210" s="218"/>
      <c r="N210" s="218"/>
      <c r="O210" s="218"/>
      <c r="P210" s="218"/>
      <c r="Q210" s="218"/>
      <c r="R210" s="218"/>
      <c r="S210" s="218"/>
      <c r="T210" s="218"/>
      <c r="U210" s="218"/>
      <c r="V210" s="218"/>
      <c r="W210" s="218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 t="s">
        <v>108</v>
      </c>
      <c r="AH210" s="209"/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1" x14ac:dyDescent="0.2">
      <c r="A211" s="229">
        <v>69</v>
      </c>
      <c r="B211" s="230" t="s">
        <v>313</v>
      </c>
      <c r="C211" s="242" t="s">
        <v>314</v>
      </c>
      <c r="D211" s="231" t="s">
        <v>236</v>
      </c>
      <c r="E211" s="232">
        <v>9.6221200000000007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21</v>
      </c>
      <c r="M211" s="234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4" t="s">
        <v>161</v>
      </c>
      <c r="S211" s="234" t="s">
        <v>103</v>
      </c>
      <c r="T211" s="235" t="s">
        <v>103</v>
      </c>
      <c r="U211" s="218">
        <v>1.5230000000000001</v>
      </c>
      <c r="V211" s="218">
        <f>ROUND(E211*U211,2)</f>
        <v>14.65</v>
      </c>
      <c r="W211" s="218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104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16"/>
      <c r="B212" s="217"/>
      <c r="C212" s="243" t="s">
        <v>315</v>
      </c>
      <c r="D212" s="237"/>
      <c r="E212" s="237"/>
      <c r="F212" s="237"/>
      <c r="G212" s="237"/>
      <c r="H212" s="218"/>
      <c r="I212" s="218"/>
      <c r="J212" s="218"/>
      <c r="K212" s="218"/>
      <c r="L212" s="218"/>
      <c r="M212" s="218"/>
      <c r="N212" s="218"/>
      <c r="O212" s="218"/>
      <c r="P212" s="218"/>
      <c r="Q212" s="218"/>
      <c r="R212" s="218"/>
      <c r="S212" s="218"/>
      <c r="T212" s="218"/>
      <c r="U212" s="218"/>
      <c r="V212" s="218"/>
      <c r="W212" s="218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106</v>
      </c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16"/>
      <c r="B213" s="217"/>
      <c r="C213" s="244" t="s">
        <v>255</v>
      </c>
      <c r="D213" s="238"/>
      <c r="E213" s="238"/>
      <c r="F213" s="238"/>
      <c r="G213" s="238"/>
      <c r="H213" s="218"/>
      <c r="I213" s="218"/>
      <c r="J213" s="218"/>
      <c r="K213" s="218"/>
      <c r="L213" s="218"/>
      <c r="M213" s="218"/>
      <c r="N213" s="218"/>
      <c r="O213" s="218"/>
      <c r="P213" s="218"/>
      <c r="Q213" s="218"/>
      <c r="R213" s="218"/>
      <c r="S213" s="218"/>
      <c r="T213" s="218"/>
      <c r="U213" s="218"/>
      <c r="V213" s="218"/>
      <c r="W213" s="218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108</v>
      </c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ht="33.75" outlineLevel="1" x14ac:dyDescent="0.2">
      <c r="A214" s="229">
        <v>70</v>
      </c>
      <c r="B214" s="230" t="s">
        <v>316</v>
      </c>
      <c r="C214" s="242" t="s">
        <v>317</v>
      </c>
      <c r="D214" s="231" t="s">
        <v>236</v>
      </c>
      <c r="E214" s="232">
        <v>9.6221200000000007</v>
      </c>
      <c r="F214" s="233"/>
      <c r="G214" s="234">
        <f>ROUND(E214*F214,2)</f>
        <v>0</v>
      </c>
      <c r="H214" s="233"/>
      <c r="I214" s="234">
        <f>ROUND(E214*H214,2)</f>
        <v>0</v>
      </c>
      <c r="J214" s="233"/>
      <c r="K214" s="234">
        <f>ROUND(E214*J214,2)</f>
        <v>0</v>
      </c>
      <c r="L214" s="234">
        <v>21</v>
      </c>
      <c r="M214" s="234">
        <f>G214*(1+L214/100)</f>
        <v>0</v>
      </c>
      <c r="N214" s="234">
        <v>0</v>
      </c>
      <c r="O214" s="234">
        <f>ROUND(E214*N214,2)</f>
        <v>0</v>
      </c>
      <c r="P214" s="234">
        <v>0</v>
      </c>
      <c r="Q214" s="234">
        <f>ROUND(E214*P214,2)</f>
        <v>0</v>
      </c>
      <c r="R214" s="234" t="s">
        <v>161</v>
      </c>
      <c r="S214" s="234" t="s">
        <v>103</v>
      </c>
      <c r="T214" s="235" t="s">
        <v>103</v>
      </c>
      <c r="U214" s="218">
        <v>0.81100000000000005</v>
      </c>
      <c r="V214" s="218">
        <f>ROUND(E214*U214,2)</f>
        <v>7.8</v>
      </c>
      <c r="W214" s="218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104</v>
      </c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">
      <c r="A215" s="216"/>
      <c r="B215" s="217"/>
      <c r="C215" s="243" t="s">
        <v>315</v>
      </c>
      <c r="D215" s="237"/>
      <c r="E215" s="237"/>
      <c r="F215" s="237"/>
      <c r="G215" s="237"/>
      <c r="H215" s="218"/>
      <c r="I215" s="218"/>
      <c r="J215" s="218"/>
      <c r="K215" s="218"/>
      <c r="L215" s="218"/>
      <c r="M215" s="218"/>
      <c r="N215" s="218"/>
      <c r="O215" s="218"/>
      <c r="P215" s="218"/>
      <c r="Q215" s="218"/>
      <c r="R215" s="218"/>
      <c r="S215" s="218"/>
      <c r="T215" s="218"/>
      <c r="U215" s="218"/>
      <c r="V215" s="218"/>
      <c r="W215" s="218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106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">
      <c r="A216" s="216"/>
      <c r="B216" s="217"/>
      <c r="C216" s="244" t="s">
        <v>255</v>
      </c>
      <c r="D216" s="238"/>
      <c r="E216" s="238"/>
      <c r="F216" s="238"/>
      <c r="G216" s="238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 t="s">
        <v>108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x14ac:dyDescent="0.2">
      <c r="A217" s="223" t="s">
        <v>97</v>
      </c>
      <c r="B217" s="224" t="s">
        <v>64</v>
      </c>
      <c r="C217" s="241" t="s">
        <v>65</v>
      </c>
      <c r="D217" s="225"/>
      <c r="E217" s="226"/>
      <c r="F217" s="227"/>
      <c r="G217" s="227">
        <f>SUMIF(AG218:AG362,"&lt;&gt;NOR",G218:G362)</f>
        <v>0</v>
      </c>
      <c r="H217" s="227"/>
      <c r="I217" s="227">
        <f>SUM(I218:I362)</f>
        <v>0</v>
      </c>
      <c r="J217" s="227"/>
      <c r="K217" s="227">
        <f>SUM(K218:K362)</f>
        <v>0</v>
      </c>
      <c r="L217" s="227"/>
      <c r="M217" s="227">
        <f>SUM(M218:M362)</f>
        <v>0</v>
      </c>
      <c r="N217" s="227"/>
      <c r="O217" s="227">
        <f>SUM(O218:O362)</f>
        <v>0.26</v>
      </c>
      <c r="P217" s="227"/>
      <c r="Q217" s="227">
        <f>SUM(Q218:Q362)</f>
        <v>0</v>
      </c>
      <c r="R217" s="227"/>
      <c r="S217" s="227"/>
      <c r="T217" s="228"/>
      <c r="U217" s="222"/>
      <c r="V217" s="222">
        <f>SUM(V218:V362)</f>
        <v>104.47</v>
      </c>
      <c r="W217" s="222"/>
      <c r="AG217" t="s">
        <v>98</v>
      </c>
    </row>
    <row r="218" spans="1:60" outlineLevel="1" x14ac:dyDescent="0.2">
      <c r="A218" s="229">
        <v>71</v>
      </c>
      <c r="B218" s="230" t="s">
        <v>318</v>
      </c>
      <c r="C218" s="242" t="s">
        <v>319</v>
      </c>
      <c r="D218" s="231" t="s">
        <v>158</v>
      </c>
      <c r="E218" s="232">
        <v>131.5</v>
      </c>
      <c r="F218" s="233"/>
      <c r="G218" s="234">
        <f>ROUND(E218*F218,2)</f>
        <v>0</v>
      </c>
      <c r="H218" s="233"/>
      <c r="I218" s="234">
        <f>ROUND(E218*H218,2)</f>
        <v>0</v>
      </c>
      <c r="J218" s="233"/>
      <c r="K218" s="234">
        <f>ROUND(E218*J218,2)</f>
        <v>0</v>
      </c>
      <c r="L218" s="234">
        <v>21</v>
      </c>
      <c r="M218" s="234">
        <f>G218*(1+L218/100)</f>
        <v>0</v>
      </c>
      <c r="N218" s="234">
        <v>4.6000000000000001E-4</v>
      </c>
      <c r="O218" s="234">
        <f>ROUND(E218*N218,2)</f>
        <v>0.06</v>
      </c>
      <c r="P218" s="234">
        <v>0</v>
      </c>
      <c r="Q218" s="234">
        <f>ROUND(E218*P218,2)</f>
        <v>0</v>
      </c>
      <c r="R218" s="234"/>
      <c r="S218" s="234" t="s">
        <v>170</v>
      </c>
      <c r="T218" s="235" t="s">
        <v>171</v>
      </c>
      <c r="U218" s="218">
        <v>0</v>
      </c>
      <c r="V218" s="218">
        <f>ROUND(E218*U218,2)</f>
        <v>0</v>
      </c>
      <c r="W218" s="218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104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">
      <c r="A219" s="216"/>
      <c r="B219" s="217"/>
      <c r="C219" s="245" t="s">
        <v>320</v>
      </c>
      <c r="D219" s="239"/>
      <c r="E219" s="239"/>
      <c r="F219" s="239"/>
      <c r="G219" s="239"/>
      <c r="H219" s="218"/>
      <c r="I219" s="218"/>
      <c r="J219" s="218"/>
      <c r="K219" s="218"/>
      <c r="L219" s="218"/>
      <c r="M219" s="218"/>
      <c r="N219" s="218"/>
      <c r="O219" s="218"/>
      <c r="P219" s="218"/>
      <c r="Q219" s="218"/>
      <c r="R219" s="218"/>
      <c r="S219" s="218"/>
      <c r="T219" s="218"/>
      <c r="U219" s="218"/>
      <c r="V219" s="218"/>
      <c r="W219" s="218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108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 x14ac:dyDescent="0.2">
      <c r="A220" s="216"/>
      <c r="B220" s="217"/>
      <c r="C220" s="244" t="s">
        <v>321</v>
      </c>
      <c r="D220" s="238"/>
      <c r="E220" s="238"/>
      <c r="F220" s="238"/>
      <c r="G220" s="238"/>
      <c r="H220" s="218"/>
      <c r="I220" s="218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8"/>
      <c r="U220" s="218"/>
      <c r="V220" s="218"/>
      <c r="W220" s="218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108</v>
      </c>
      <c r="AH220" s="209"/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36" t="str">
        <f>C220</f>
        <v>Včetně pomocného lešení o výšce podlahy do 1900 mm a pro zatížení do 1,5 kPa, viz výkres D.1.4.1-14,15,16,17</v>
      </c>
      <c r="BB220" s="209"/>
      <c r="BC220" s="209"/>
      <c r="BD220" s="209"/>
      <c r="BE220" s="209"/>
      <c r="BF220" s="209"/>
      <c r="BG220" s="209"/>
      <c r="BH220" s="209"/>
    </row>
    <row r="221" spans="1:60" outlineLevel="1" x14ac:dyDescent="0.2">
      <c r="A221" s="229">
        <v>72</v>
      </c>
      <c r="B221" s="230" t="s">
        <v>322</v>
      </c>
      <c r="C221" s="242" t="s">
        <v>323</v>
      </c>
      <c r="D221" s="231" t="s">
        <v>158</v>
      </c>
      <c r="E221" s="232">
        <v>53.5</v>
      </c>
      <c r="F221" s="233"/>
      <c r="G221" s="234">
        <f>ROUND(E221*F221,2)</f>
        <v>0</v>
      </c>
      <c r="H221" s="233"/>
      <c r="I221" s="234">
        <f>ROUND(E221*H221,2)</f>
        <v>0</v>
      </c>
      <c r="J221" s="233"/>
      <c r="K221" s="234">
        <f>ROUND(E221*J221,2)</f>
        <v>0</v>
      </c>
      <c r="L221" s="234">
        <v>21</v>
      </c>
      <c r="M221" s="234">
        <f>G221*(1+L221/100)</f>
        <v>0</v>
      </c>
      <c r="N221" s="234">
        <v>5.8E-4</v>
      </c>
      <c r="O221" s="234">
        <f>ROUND(E221*N221,2)</f>
        <v>0.03</v>
      </c>
      <c r="P221" s="234">
        <v>0</v>
      </c>
      <c r="Q221" s="234">
        <f>ROUND(E221*P221,2)</f>
        <v>0</v>
      </c>
      <c r="R221" s="234"/>
      <c r="S221" s="234" t="s">
        <v>170</v>
      </c>
      <c r="T221" s="235" t="s">
        <v>171</v>
      </c>
      <c r="U221" s="218">
        <v>0</v>
      </c>
      <c r="V221" s="218">
        <f>ROUND(E221*U221,2)</f>
        <v>0</v>
      </c>
      <c r="W221" s="218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104</v>
      </c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">
      <c r="A222" s="216"/>
      <c r="B222" s="217"/>
      <c r="C222" s="245" t="s">
        <v>320</v>
      </c>
      <c r="D222" s="239"/>
      <c r="E222" s="239"/>
      <c r="F222" s="239"/>
      <c r="G222" s="239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108</v>
      </c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">
      <c r="A223" s="216"/>
      <c r="B223" s="217"/>
      <c r="C223" s="244" t="s">
        <v>321</v>
      </c>
      <c r="D223" s="238"/>
      <c r="E223" s="238"/>
      <c r="F223" s="238"/>
      <c r="G223" s="238"/>
      <c r="H223" s="218"/>
      <c r="I223" s="218"/>
      <c r="J223" s="218"/>
      <c r="K223" s="218"/>
      <c r="L223" s="218"/>
      <c r="M223" s="218"/>
      <c r="N223" s="218"/>
      <c r="O223" s="218"/>
      <c r="P223" s="218"/>
      <c r="Q223" s="218"/>
      <c r="R223" s="218"/>
      <c r="S223" s="218"/>
      <c r="T223" s="218"/>
      <c r="U223" s="218"/>
      <c r="V223" s="218"/>
      <c r="W223" s="218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108</v>
      </c>
      <c r="AH223" s="209"/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36" t="str">
        <f>C223</f>
        <v>Včetně pomocného lešení o výšce podlahy do 1900 mm a pro zatížení do 1,5 kPa, viz výkres D.1.4.1-14,15,16,17</v>
      </c>
      <c r="BB223" s="209"/>
      <c r="BC223" s="209"/>
      <c r="BD223" s="209"/>
      <c r="BE223" s="209"/>
      <c r="BF223" s="209"/>
      <c r="BG223" s="209"/>
      <c r="BH223" s="209"/>
    </row>
    <row r="224" spans="1:60" outlineLevel="1" x14ac:dyDescent="0.2">
      <c r="A224" s="229">
        <v>73</v>
      </c>
      <c r="B224" s="230" t="s">
        <v>324</v>
      </c>
      <c r="C224" s="242" t="s">
        <v>325</v>
      </c>
      <c r="D224" s="231" t="s">
        <v>158</v>
      </c>
      <c r="E224" s="232">
        <v>45</v>
      </c>
      <c r="F224" s="233"/>
      <c r="G224" s="234">
        <f>ROUND(E224*F224,2)</f>
        <v>0</v>
      </c>
      <c r="H224" s="233"/>
      <c r="I224" s="234">
        <f>ROUND(E224*H224,2)</f>
        <v>0</v>
      </c>
      <c r="J224" s="233"/>
      <c r="K224" s="234">
        <f>ROUND(E224*J224,2)</f>
        <v>0</v>
      </c>
      <c r="L224" s="234">
        <v>21</v>
      </c>
      <c r="M224" s="234">
        <f>G224*(1+L224/100)</f>
        <v>0</v>
      </c>
      <c r="N224" s="234">
        <v>7.400000000000001E-4</v>
      </c>
      <c r="O224" s="234">
        <f>ROUND(E224*N224,2)</f>
        <v>0.03</v>
      </c>
      <c r="P224" s="234">
        <v>0</v>
      </c>
      <c r="Q224" s="234">
        <f>ROUND(E224*P224,2)</f>
        <v>0</v>
      </c>
      <c r="R224" s="234"/>
      <c r="S224" s="234" t="s">
        <v>170</v>
      </c>
      <c r="T224" s="235" t="s">
        <v>171</v>
      </c>
      <c r="U224" s="218">
        <v>0</v>
      </c>
      <c r="V224" s="218">
        <f>ROUND(E224*U224,2)</f>
        <v>0</v>
      </c>
      <c r="W224" s="218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104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16"/>
      <c r="B225" s="217"/>
      <c r="C225" s="245" t="s">
        <v>320</v>
      </c>
      <c r="D225" s="239"/>
      <c r="E225" s="239"/>
      <c r="F225" s="239"/>
      <c r="G225" s="239"/>
      <c r="H225" s="218"/>
      <c r="I225" s="218"/>
      <c r="J225" s="218"/>
      <c r="K225" s="218"/>
      <c r="L225" s="218"/>
      <c r="M225" s="218"/>
      <c r="N225" s="218"/>
      <c r="O225" s="218"/>
      <c r="P225" s="218"/>
      <c r="Q225" s="218"/>
      <c r="R225" s="218"/>
      <c r="S225" s="218"/>
      <c r="T225" s="218"/>
      <c r="U225" s="218"/>
      <c r="V225" s="218"/>
      <c r="W225" s="218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108</v>
      </c>
      <c r="AH225" s="209"/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 x14ac:dyDescent="0.2">
      <c r="A226" s="216"/>
      <c r="B226" s="217"/>
      <c r="C226" s="244" t="s">
        <v>321</v>
      </c>
      <c r="D226" s="238"/>
      <c r="E226" s="238"/>
      <c r="F226" s="238"/>
      <c r="G226" s="238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09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108</v>
      </c>
      <c r="AH226" s="209"/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36" t="str">
        <f>C226</f>
        <v>Včetně pomocného lešení o výšce podlahy do 1900 mm a pro zatížení do 1,5 kPa, viz výkres D.1.4.1-14,15,16,17</v>
      </c>
      <c r="BB226" s="209"/>
      <c r="BC226" s="209"/>
      <c r="BD226" s="209"/>
      <c r="BE226" s="209"/>
      <c r="BF226" s="209"/>
      <c r="BG226" s="209"/>
      <c r="BH226" s="209"/>
    </row>
    <row r="227" spans="1:60" outlineLevel="1" x14ac:dyDescent="0.2">
      <c r="A227" s="229">
        <v>74</v>
      </c>
      <c r="B227" s="230" t="s">
        <v>326</v>
      </c>
      <c r="C227" s="242" t="s">
        <v>327</v>
      </c>
      <c r="D227" s="231" t="s">
        <v>158</v>
      </c>
      <c r="E227" s="232">
        <v>54</v>
      </c>
      <c r="F227" s="233"/>
      <c r="G227" s="234">
        <f>ROUND(E227*F227,2)</f>
        <v>0</v>
      </c>
      <c r="H227" s="233"/>
      <c r="I227" s="234">
        <f>ROUND(E227*H227,2)</f>
        <v>0</v>
      </c>
      <c r="J227" s="233"/>
      <c r="K227" s="234">
        <f>ROUND(E227*J227,2)</f>
        <v>0</v>
      </c>
      <c r="L227" s="234">
        <v>21</v>
      </c>
      <c r="M227" s="234">
        <f>G227*(1+L227/100)</f>
        <v>0</v>
      </c>
      <c r="N227" s="234">
        <v>1E-3</v>
      </c>
      <c r="O227" s="234">
        <f>ROUND(E227*N227,2)</f>
        <v>0.05</v>
      </c>
      <c r="P227" s="234">
        <v>0</v>
      </c>
      <c r="Q227" s="234">
        <f>ROUND(E227*P227,2)</f>
        <v>0</v>
      </c>
      <c r="R227" s="234"/>
      <c r="S227" s="234" t="s">
        <v>170</v>
      </c>
      <c r="T227" s="235" t="s">
        <v>171</v>
      </c>
      <c r="U227" s="218">
        <v>0</v>
      </c>
      <c r="V227" s="218">
        <f>ROUND(E227*U227,2)</f>
        <v>0</v>
      </c>
      <c r="W227" s="218"/>
      <c r="X227" s="209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104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">
      <c r="A228" s="216"/>
      <c r="B228" s="217"/>
      <c r="C228" s="245" t="s">
        <v>320</v>
      </c>
      <c r="D228" s="239"/>
      <c r="E228" s="239"/>
      <c r="F228" s="239"/>
      <c r="G228" s="239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09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108</v>
      </c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">
      <c r="A229" s="216"/>
      <c r="B229" s="217"/>
      <c r="C229" s="244" t="s">
        <v>321</v>
      </c>
      <c r="D229" s="238"/>
      <c r="E229" s="238"/>
      <c r="F229" s="238"/>
      <c r="G229" s="238"/>
      <c r="H229" s="218"/>
      <c r="I229" s="218"/>
      <c r="J229" s="218"/>
      <c r="K229" s="218"/>
      <c r="L229" s="218"/>
      <c r="M229" s="218"/>
      <c r="N229" s="218"/>
      <c r="O229" s="218"/>
      <c r="P229" s="218"/>
      <c r="Q229" s="218"/>
      <c r="R229" s="218"/>
      <c r="S229" s="218"/>
      <c r="T229" s="218"/>
      <c r="U229" s="218"/>
      <c r="V229" s="218"/>
      <c r="W229" s="218"/>
      <c r="X229" s="209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108</v>
      </c>
      <c r="AH229" s="209"/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36" t="str">
        <f>C229</f>
        <v>Včetně pomocného lešení o výšce podlahy do 1900 mm a pro zatížení do 1,5 kPa, viz výkres D.1.4.1-14,15,16,17</v>
      </c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">
      <c r="A230" s="229">
        <v>75</v>
      </c>
      <c r="B230" s="230" t="s">
        <v>328</v>
      </c>
      <c r="C230" s="242" t="s">
        <v>329</v>
      </c>
      <c r="D230" s="231" t="s">
        <v>158</v>
      </c>
      <c r="E230" s="232">
        <v>283.5</v>
      </c>
      <c r="F230" s="233"/>
      <c r="G230" s="234">
        <f>ROUND(E230*F230,2)</f>
        <v>0</v>
      </c>
      <c r="H230" s="233"/>
      <c r="I230" s="234">
        <f>ROUND(E230*H230,2)</f>
        <v>0</v>
      </c>
      <c r="J230" s="233"/>
      <c r="K230" s="234">
        <f>ROUND(E230*J230,2)</f>
        <v>0</v>
      </c>
      <c r="L230" s="234">
        <v>21</v>
      </c>
      <c r="M230" s="234">
        <f>G230*(1+L230/100)</f>
        <v>0</v>
      </c>
      <c r="N230" s="234">
        <v>0</v>
      </c>
      <c r="O230" s="234">
        <f>ROUND(E230*N230,2)</f>
        <v>0</v>
      </c>
      <c r="P230" s="234">
        <v>0</v>
      </c>
      <c r="Q230" s="234">
        <f>ROUND(E230*P230,2)</f>
        <v>0</v>
      </c>
      <c r="R230" s="234" t="s">
        <v>161</v>
      </c>
      <c r="S230" s="234" t="s">
        <v>103</v>
      </c>
      <c r="T230" s="235" t="s">
        <v>103</v>
      </c>
      <c r="U230" s="218">
        <v>2.9000000000000001E-2</v>
      </c>
      <c r="V230" s="218">
        <f>ROUND(E230*U230,2)</f>
        <v>8.2200000000000006</v>
      </c>
      <c r="W230" s="218"/>
      <c r="X230" s="209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104</v>
      </c>
      <c r="AH230" s="209"/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 x14ac:dyDescent="0.2">
      <c r="A231" s="216"/>
      <c r="B231" s="217"/>
      <c r="C231" s="245" t="s">
        <v>330</v>
      </c>
      <c r="D231" s="239"/>
      <c r="E231" s="239"/>
      <c r="F231" s="239"/>
      <c r="G231" s="239"/>
      <c r="H231" s="218"/>
      <c r="I231" s="218"/>
      <c r="J231" s="218"/>
      <c r="K231" s="218"/>
      <c r="L231" s="218"/>
      <c r="M231" s="218"/>
      <c r="N231" s="218"/>
      <c r="O231" s="218"/>
      <c r="P231" s="218"/>
      <c r="Q231" s="218"/>
      <c r="R231" s="218"/>
      <c r="S231" s="218"/>
      <c r="T231" s="218"/>
      <c r="U231" s="218"/>
      <c r="V231" s="218"/>
      <c r="W231" s="218"/>
      <c r="X231" s="209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108</v>
      </c>
      <c r="AH231" s="209"/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1" x14ac:dyDescent="0.2">
      <c r="A232" s="229">
        <v>76</v>
      </c>
      <c r="B232" s="230" t="s">
        <v>331</v>
      </c>
      <c r="C232" s="242" t="s">
        <v>332</v>
      </c>
      <c r="D232" s="231" t="s">
        <v>158</v>
      </c>
      <c r="E232" s="232">
        <v>283.5</v>
      </c>
      <c r="F232" s="233"/>
      <c r="G232" s="234">
        <f>ROUND(E232*F232,2)</f>
        <v>0</v>
      </c>
      <c r="H232" s="233"/>
      <c r="I232" s="234">
        <f>ROUND(E232*H232,2)</f>
        <v>0</v>
      </c>
      <c r="J232" s="233"/>
      <c r="K232" s="234">
        <f>ROUND(E232*J232,2)</f>
        <v>0</v>
      </c>
      <c r="L232" s="234">
        <v>21</v>
      </c>
      <c r="M232" s="234">
        <f>G232*(1+L232/100)</f>
        <v>0</v>
      </c>
      <c r="N232" s="234">
        <v>1.0000000000000001E-5</v>
      </c>
      <c r="O232" s="234">
        <f>ROUND(E232*N232,2)</f>
        <v>0</v>
      </c>
      <c r="P232" s="234">
        <v>0</v>
      </c>
      <c r="Q232" s="234">
        <f>ROUND(E232*P232,2)</f>
        <v>0</v>
      </c>
      <c r="R232" s="234" t="s">
        <v>161</v>
      </c>
      <c r="S232" s="234" t="s">
        <v>103</v>
      </c>
      <c r="T232" s="235" t="s">
        <v>103</v>
      </c>
      <c r="U232" s="218">
        <v>6.2000000000000006E-2</v>
      </c>
      <c r="V232" s="218">
        <f>ROUND(E232*U232,2)</f>
        <v>17.579999999999998</v>
      </c>
      <c r="W232" s="218"/>
      <c r="X232" s="209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104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 x14ac:dyDescent="0.2">
      <c r="A233" s="216"/>
      <c r="B233" s="217"/>
      <c r="C233" s="245" t="s">
        <v>333</v>
      </c>
      <c r="D233" s="239"/>
      <c r="E233" s="239"/>
      <c r="F233" s="239"/>
      <c r="G233" s="239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09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108</v>
      </c>
      <c r="AH233" s="209"/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ht="22.5" outlineLevel="1" x14ac:dyDescent="0.2">
      <c r="A234" s="229">
        <v>77</v>
      </c>
      <c r="B234" s="230" t="s">
        <v>334</v>
      </c>
      <c r="C234" s="242" t="s">
        <v>335</v>
      </c>
      <c r="D234" s="231" t="s">
        <v>158</v>
      </c>
      <c r="E234" s="232">
        <v>68</v>
      </c>
      <c r="F234" s="233"/>
      <c r="G234" s="234">
        <f>ROUND(E234*F234,2)</f>
        <v>0</v>
      </c>
      <c r="H234" s="233"/>
      <c r="I234" s="234">
        <f>ROUND(E234*H234,2)</f>
        <v>0</v>
      </c>
      <c r="J234" s="233"/>
      <c r="K234" s="234">
        <f>ROUND(E234*J234,2)</f>
        <v>0</v>
      </c>
      <c r="L234" s="234">
        <v>21</v>
      </c>
      <c r="M234" s="234">
        <f>G234*(1+L234/100)</f>
        <v>0</v>
      </c>
      <c r="N234" s="234">
        <v>3.0000000000000001E-5</v>
      </c>
      <c r="O234" s="234">
        <f>ROUND(E234*N234,2)</f>
        <v>0</v>
      </c>
      <c r="P234" s="234">
        <v>0</v>
      </c>
      <c r="Q234" s="234">
        <f>ROUND(E234*P234,2)</f>
        <v>0</v>
      </c>
      <c r="R234" s="234" t="s">
        <v>161</v>
      </c>
      <c r="S234" s="234" t="s">
        <v>103</v>
      </c>
      <c r="T234" s="235" t="s">
        <v>103</v>
      </c>
      <c r="U234" s="218">
        <v>0.129</v>
      </c>
      <c r="V234" s="218">
        <f>ROUND(E234*U234,2)</f>
        <v>8.77</v>
      </c>
      <c r="W234" s="218"/>
      <c r="X234" s="209"/>
      <c r="Y234" s="209"/>
      <c r="Z234" s="209"/>
      <c r="AA234" s="209"/>
      <c r="AB234" s="209"/>
      <c r="AC234" s="209"/>
      <c r="AD234" s="209"/>
      <c r="AE234" s="209"/>
      <c r="AF234" s="209"/>
      <c r="AG234" s="209" t="s">
        <v>104</v>
      </c>
      <c r="AH234" s="209"/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">
      <c r="A235" s="216"/>
      <c r="B235" s="217"/>
      <c r="C235" s="245" t="s">
        <v>336</v>
      </c>
      <c r="D235" s="239"/>
      <c r="E235" s="239"/>
      <c r="F235" s="239"/>
      <c r="G235" s="239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09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108</v>
      </c>
      <c r="AH235" s="209"/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 x14ac:dyDescent="0.2">
      <c r="A236" s="216"/>
      <c r="B236" s="217"/>
      <c r="C236" s="244" t="s">
        <v>337</v>
      </c>
      <c r="D236" s="238"/>
      <c r="E236" s="238"/>
      <c r="F236" s="238"/>
      <c r="G236" s="238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09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108</v>
      </c>
      <c r="AH236" s="209"/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ht="22.5" outlineLevel="1" x14ac:dyDescent="0.2">
      <c r="A237" s="229">
        <v>78</v>
      </c>
      <c r="B237" s="230" t="s">
        <v>338</v>
      </c>
      <c r="C237" s="242" t="s">
        <v>339</v>
      </c>
      <c r="D237" s="231" t="s">
        <v>158</v>
      </c>
      <c r="E237" s="232">
        <v>31.5</v>
      </c>
      <c r="F237" s="233"/>
      <c r="G237" s="234">
        <f>ROUND(E237*F237,2)</f>
        <v>0</v>
      </c>
      <c r="H237" s="233"/>
      <c r="I237" s="234">
        <f>ROUND(E237*H237,2)</f>
        <v>0</v>
      </c>
      <c r="J237" s="233"/>
      <c r="K237" s="234">
        <f>ROUND(E237*J237,2)</f>
        <v>0</v>
      </c>
      <c r="L237" s="234">
        <v>21</v>
      </c>
      <c r="M237" s="234">
        <f>G237*(1+L237/100)</f>
        <v>0</v>
      </c>
      <c r="N237" s="234">
        <v>6.0000000000000002E-5</v>
      </c>
      <c r="O237" s="234">
        <f>ROUND(E237*N237,2)</f>
        <v>0</v>
      </c>
      <c r="P237" s="234">
        <v>0</v>
      </c>
      <c r="Q237" s="234">
        <f>ROUND(E237*P237,2)</f>
        <v>0</v>
      </c>
      <c r="R237" s="234" t="s">
        <v>161</v>
      </c>
      <c r="S237" s="234" t="s">
        <v>103</v>
      </c>
      <c r="T237" s="235" t="s">
        <v>103</v>
      </c>
      <c r="U237" s="218">
        <v>0.129</v>
      </c>
      <c r="V237" s="218">
        <f>ROUND(E237*U237,2)</f>
        <v>4.0599999999999996</v>
      </c>
      <c r="W237" s="218"/>
      <c r="X237" s="209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104</v>
      </c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 x14ac:dyDescent="0.2">
      <c r="A238" s="216"/>
      <c r="B238" s="217"/>
      <c r="C238" s="245" t="s">
        <v>336</v>
      </c>
      <c r="D238" s="239"/>
      <c r="E238" s="239"/>
      <c r="F238" s="239"/>
      <c r="G238" s="239"/>
      <c r="H238" s="218"/>
      <c r="I238" s="218"/>
      <c r="J238" s="218"/>
      <c r="K238" s="218"/>
      <c r="L238" s="218"/>
      <c r="M238" s="218"/>
      <c r="N238" s="218"/>
      <c r="O238" s="218"/>
      <c r="P238" s="218"/>
      <c r="Q238" s="218"/>
      <c r="R238" s="218"/>
      <c r="S238" s="218"/>
      <c r="T238" s="218"/>
      <c r="U238" s="218"/>
      <c r="V238" s="218"/>
      <c r="W238" s="218"/>
      <c r="X238" s="209"/>
      <c r="Y238" s="209"/>
      <c r="Z238" s="209"/>
      <c r="AA238" s="209"/>
      <c r="AB238" s="209"/>
      <c r="AC238" s="209"/>
      <c r="AD238" s="209"/>
      <c r="AE238" s="209"/>
      <c r="AF238" s="209"/>
      <c r="AG238" s="209" t="s">
        <v>108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 x14ac:dyDescent="0.2">
      <c r="A239" s="216"/>
      <c r="B239" s="217"/>
      <c r="C239" s="244" t="s">
        <v>337</v>
      </c>
      <c r="D239" s="238"/>
      <c r="E239" s="238"/>
      <c r="F239" s="238"/>
      <c r="G239" s="238"/>
      <c r="H239" s="218"/>
      <c r="I239" s="218"/>
      <c r="J239" s="218"/>
      <c r="K239" s="218"/>
      <c r="L239" s="218"/>
      <c r="M239" s="218"/>
      <c r="N239" s="218"/>
      <c r="O239" s="218"/>
      <c r="P239" s="218"/>
      <c r="Q239" s="218"/>
      <c r="R239" s="218"/>
      <c r="S239" s="218"/>
      <c r="T239" s="218"/>
      <c r="U239" s="218"/>
      <c r="V239" s="218"/>
      <c r="W239" s="218"/>
      <c r="X239" s="209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108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ht="22.5" outlineLevel="1" x14ac:dyDescent="0.2">
      <c r="A240" s="229">
        <v>79</v>
      </c>
      <c r="B240" s="230" t="s">
        <v>340</v>
      </c>
      <c r="C240" s="242" t="s">
        <v>341</v>
      </c>
      <c r="D240" s="231" t="s">
        <v>158</v>
      </c>
      <c r="E240" s="232">
        <v>12</v>
      </c>
      <c r="F240" s="233"/>
      <c r="G240" s="234">
        <f>ROUND(E240*F240,2)</f>
        <v>0</v>
      </c>
      <c r="H240" s="233"/>
      <c r="I240" s="234">
        <f>ROUND(E240*H240,2)</f>
        <v>0</v>
      </c>
      <c r="J240" s="233"/>
      <c r="K240" s="234">
        <f>ROUND(E240*J240,2)</f>
        <v>0</v>
      </c>
      <c r="L240" s="234">
        <v>21</v>
      </c>
      <c r="M240" s="234">
        <f>G240*(1+L240/100)</f>
        <v>0</v>
      </c>
      <c r="N240" s="234">
        <v>5.0000000000000002E-5</v>
      </c>
      <c r="O240" s="234">
        <f>ROUND(E240*N240,2)</f>
        <v>0</v>
      </c>
      <c r="P240" s="234">
        <v>0</v>
      </c>
      <c r="Q240" s="234">
        <f>ROUND(E240*P240,2)</f>
        <v>0</v>
      </c>
      <c r="R240" s="234" t="s">
        <v>161</v>
      </c>
      <c r="S240" s="234" t="s">
        <v>103</v>
      </c>
      <c r="T240" s="235" t="s">
        <v>103</v>
      </c>
      <c r="U240" s="218">
        <v>0.14200000000000002</v>
      </c>
      <c r="V240" s="218">
        <f>ROUND(E240*U240,2)</f>
        <v>1.7</v>
      </c>
      <c r="W240" s="218"/>
      <c r="X240" s="209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104</v>
      </c>
      <c r="AH240" s="209"/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 x14ac:dyDescent="0.2">
      <c r="A241" s="216"/>
      <c r="B241" s="217"/>
      <c r="C241" s="245" t="s">
        <v>336</v>
      </c>
      <c r="D241" s="239"/>
      <c r="E241" s="239"/>
      <c r="F241" s="239"/>
      <c r="G241" s="239"/>
      <c r="H241" s="218"/>
      <c r="I241" s="218"/>
      <c r="J241" s="218"/>
      <c r="K241" s="218"/>
      <c r="L241" s="218"/>
      <c r="M241" s="218"/>
      <c r="N241" s="218"/>
      <c r="O241" s="218"/>
      <c r="P241" s="218"/>
      <c r="Q241" s="218"/>
      <c r="R241" s="218"/>
      <c r="S241" s="218"/>
      <c r="T241" s="218"/>
      <c r="U241" s="218"/>
      <c r="V241" s="218"/>
      <c r="W241" s="218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108</v>
      </c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">
      <c r="A242" s="216"/>
      <c r="B242" s="217"/>
      <c r="C242" s="244" t="s">
        <v>337</v>
      </c>
      <c r="D242" s="238"/>
      <c r="E242" s="238"/>
      <c r="F242" s="238"/>
      <c r="G242" s="238"/>
      <c r="H242" s="218"/>
      <c r="I242" s="218"/>
      <c r="J242" s="218"/>
      <c r="K242" s="218"/>
      <c r="L242" s="218"/>
      <c r="M242" s="218"/>
      <c r="N242" s="218"/>
      <c r="O242" s="218"/>
      <c r="P242" s="218"/>
      <c r="Q242" s="218"/>
      <c r="R242" s="218"/>
      <c r="S242" s="218"/>
      <c r="T242" s="218"/>
      <c r="U242" s="218"/>
      <c r="V242" s="218"/>
      <c r="W242" s="218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 t="s">
        <v>108</v>
      </c>
      <c r="AH242" s="209"/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ht="22.5" outlineLevel="1" x14ac:dyDescent="0.2">
      <c r="A243" s="229">
        <v>80</v>
      </c>
      <c r="B243" s="230" t="s">
        <v>342</v>
      </c>
      <c r="C243" s="242" t="s">
        <v>343</v>
      </c>
      <c r="D243" s="231" t="s">
        <v>158</v>
      </c>
      <c r="E243" s="232">
        <v>31</v>
      </c>
      <c r="F243" s="233"/>
      <c r="G243" s="234">
        <f>ROUND(E243*F243,2)</f>
        <v>0</v>
      </c>
      <c r="H243" s="233"/>
      <c r="I243" s="234">
        <f>ROUND(E243*H243,2)</f>
        <v>0</v>
      </c>
      <c r="J243" s="233"/>
      <c r="K243" s="234">
        <f>ROUND(E243*J243,2)</f>
        <v>0</v>
      </c>
      <c r="L243" s="234">
        <v>21</v>
      </c>
      <c r="M243" s="234">
        <f>G243*(1+L243/100)</f>
        <v>0</v>
      </c>
      <c r="N243" s="234">
        <v>1.1E-4</v>
      </c>
      <c r="O243" s="234">
        <f>ROUND(E243*N243,2)</f>
        <v>0</v>
      </c>
      <c r="P243" s="234">
        <v>0</v>
      </c>
      <c r="Q243" s="234">
        <f>ROUND(E243*P243,2)</f>
        <v>0</v>
      </c>
      <c r="R243" s="234" t="s">
        <v>161</v>
      </c>
      <c r="S243" s="234" t="s">
        <v>103</v>
      </c>
      <c r="T243" s="235" t="s">
        <v>103</v>
      </c>
      <c r="U243" s="218">
        <v>0.157</v>
      </c>
      <c r="V243" s="218">
        <f>ROUND(E243*U243,2)</f>
        <v>4.87</v>
      </c>
      <c r="W243" s="218"/>
      <c r="X243" s="209"/>
      <c r="Y243" s="209"/>
      <c r="Z243" s="209"/>
      <c r="AA243" s="209"/>
      <c r="AB243" s="209"/>
      <c r="AC243" s="209"/>
      <c r="AD243" s="209"/>
      <c r="AE243" s="209"/>
      <c r="AF243" s="209"/>
      <c r="AG243" s="209" t="s">
        <v>104</v>
      </c>
      <c r="AH243" s="209"/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 x14ac:dyDescent="0.2">
      <c r="A244" s="216"/>
      <c r="B244" s="217"/>
      <c r="C244" s="245" t="s">
        <v>336</v>
      </c>
      <c r="D244" s="239"/>
      <c r="E244" s="239"/>
      <c r="F244" s="239"/>
      <c r="G244" s="239"/>
      <c r="H244" s="218"/>
      <c r="I244" s="218"/>
      <c r="J244" s="218"/>
      <c r="K244" s="218"/>
      <c r="L244" s="218"/>
      <c r="M244" s="218"/>
      <c r="N244" s="218"/>
      <c r="O244" s="218"/>
      <c r="P244" s="218"/>
      <c r="Q244" s="218"/>
      <c r="R244" s="218"/>
      <c r="S244" s="218"/>
      <c r="T244" s="218"/>
      <c r="U244" s="218"/>
      <c r="V244" s="218"/>
      <c r="W244" s="218"/>
      <c r="X244" s="209"/>
      <c r="Y244" s="209"/>
      <c r="Z244" s="209"/>
      <c r="AA244" s="209"/>
      <c r="AB244" s="209"/>
      <c r="AC244" s="209"/>
      <c r="AD244" s="209"/>
      <c r="AE244" s="209"/>
      <c r="AF244" s="209"/>
      <c r="AG244" s="209" t="s">
        <v>108</v>
      </c>
      <c r="AH244" s="209"/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 x14ac:dyDescent="0.2">
      <c r="A245" s="216"/>
      <c r="B245" s="217"/>
      <c r="C245" s="244" t="s">
        <v>337</v>
      </c>
      <c r="D245" s="238"/>
      <c r="E245" s="238"/>
      <c r="F245" s="238"/>
      <c r="G245" s="238"/>
      <c r="H245" s="218"/>
      <c r="I245" s="218"/>
      <c r="J245" s="218"/>
      <c r="K245" s="218"/>
      <c r="L245" s="218"/>
      <c r="M245" s="218"/>
      <c r="N245" s="218"/>
      <c r="O245" s="218"/>
      <c r="P245" s="218"/>
      <c r="Q245" s="218"/>
      <c r="R245" s="218"/>
      <c r="S245" s="218"/>
      <c r="T245" s="218"/>
      <c r="U245" s="218"/>
      <c r="V245" s="218"/>
      <c r="W245" s="218"/>
      <c r="X245" s="209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108</v>
      </c>
      <c r="AH245" s="209"/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ht="22.5" outlineLevel="1" x14ac:dyDescent="0.2">
      <c r="A246" s="229">
        <v>81</v>
      </c>
      <c r="B246" s="230" t="s">
        <v>344</v>
      </c>
      <c r="C246" s="242" t="s">
        <v>345</v>
      </c>
      <c r="D246" s="231" t="s">
        <v>158</v>
      </c>
      <c r="E246" s="232">
        <v>45</v>
      </c>
      <c r="F246" s="233"/>
      <c r="G246" s="234">
        <f>ROUND(E246*F246,2)</f>
        <v>0</v>
      </c>
      <c r="H246" s="233"/>
      <c r="I246" s="234">
        <f>ROUND(E246*H246,2)</f>
        <v>0</v>
      </c>
      <c r="J246" s="233"/>
      <c r="K246" s="234">
        <f>ROUND(E246*J246,2)</f>
        <v>0</v>
      </c>
      <c r="L246" s="234">
        <v>21</v>
      </c>
      <c r="M246" s="234">
        <f>G246*(1+L246/100)</f>
        <v>0</v>
      </c>
      <c r="N246" s="234">
        <v>5.0000000000000002E-5</v>
      </c>
      <c r="O246" s="234">
        <f>ROUND(E246*N246,2)</f>
        <v>0</v>
      </c>
      <c r="P246" s="234">
        <v>0</v>
      </c>
      <c r="Q246" s="234">
        <f>ROUND(E246*P246,2)</f>
        <v>0</v>
      </c>
      <c r="R246" s="234" t="s">
        <v>161</v>
      </c>
      <c r="S246" s="234" t="s">
        <v>103</v>
      </c>
      <c r="T246" s="235" t="s">
        <v>103</v>
      </c>
      <c r="U246" s="218">
        <v>0.129</v>
      </c>
      <c r="V246" s="218">
        <f>ROUND(E246*U246,2)</f>
        <v>5.81</v>
      </c>
      <c r="W246" s="218"/>
      <c r="X246" s="209"/>
      <c r="Y246" s="209"/>
      <c r="Z246" s="209"/>
      <c r="AA246" s="209"/>
      <c r="AB246" s="209"/>
      <c r="AC246" s="209"/>
      <c r="AD246" s="209"/>
      <c r="AE246" s="209"/>
      <c r="AF246" s="209"/>
      <c r="AG246" s="209" t="s">
        <v>104</v>
      </c>
      <c r="AH246" s="209"/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outlineLevel="1" x14ac:dyDescent="0.2">
      <c r="A247" s="216"/>
      <c r="B247" s="217"/>
      <c r="C247" s="245" t="s">
        <v>346</v>
      </c>
      <c r="D247" s="239"/>
      <c r="E247" s="239"/>
      <c r="F247" s="239"/>
      <c r="G247" s="239"/>
      <c r="H247" s="218"/>
      <c r="I247" s="218"/>
      <c r="J247" s="218"/>
      <c r="K247" s="218"/>
      <c r="L247" s="218"/>
      <c r="M247" s="218"/>
      <c r="N247" s="218"/>
      <c r="O247" s="218"/>
      <c r="P247" s="218"/>
      <c r="Q247" s="218"/>
      <c r="R247" s="218"/>
      <c r="S247" s="218"/>
      <c r="T247" s="218"/>
      <c r="U247" s="218"/>
      <c r="V247" s="218"/>
      <c r="W247" s="218"/>
      <c r="X247" s="209"/>
      <c r="Y247" s="209"/>
      <c r="Z247" s="209"/>
      <c r="AA247" s="209"/>
      <c r="AB247" s="209"/>
      <c r="AC247" s="209"/>
      <c r="AD247" s="209"/>
      <c r="AE247" s="209"/>
      <c r="AF247" s="209"/>
      <c r="AG247" s="209" t="s">
        <v>108</v>
      </c>
      <c r="AH247" s="209"/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36" t="str">
        <f>C247</f>
        <v>V položce je kalkulována dodávka izolační trubice, spon a lepicí pásky., viz výkres D.1.4.1-14,15,16,17</v>
      </c>
      <c r="BB247" s="209"/>
      <c r="BC247" s="209"/>
      <c r="BD247" s="209"/>
      <c r="BE247" s="209"/>
      <c r="BF247" s="209"/>
      <c r="BG247" s="209"/>
      <c r="BH247" s="209"/>
    </row>
    <row r="248" spans="1:60" ht="22.5" outlineLevel="1" x14ac:dyDescent="0.2">
      <c r="A248" s="229">
        <v>82</v>
      </c>
      <c r="B248" s="230" t="s">
        <v>347</v>
      </c>
      <c r="C248" s="242" t="s">
        <v>348</v>
      </c>
      <c r="D248" s="231" t="s">
        <v>158</v>
      </c>
      <c r="E248" s="232">
        <v>22</v>
      </c>
      <c r="F248" s="233"/>
      <c r="G248" s="234">
        <f>ROUND(E248*F248,2)</f>
        <v>0</v>
      </c>
      <c r="H248" s="233"/>
      <c r="I248" s="234">
        <f>ROUND(E248*H248,2)</f>
        <v>0</v>
      </c>
      <c r="J248" s="233"/>
      <c r="K248" s="234">
        <f>ROUND(E248*J248,2)</f>
        <v>0</v>
      </c>
      <c r="L248" s="234">
        <v>21</v>
      </c>
      <c r="M248" s="234">
        <f>G248*(1+L248/100)</f>
        <v>0</v>
      </c>
      <c r="N248" s="234">
        <v>7.0000000000000007E-5</v>
      </c>
      <c r="O248" s="234">
        <f>ROUND(E248*N248,2)</f>
        <v>0</v>
      </c>
      <c r="P248" s="234">
        <v>0</v>
      </c>
      <c r="Q248" s="234">
        <f>ROUND(E248*P248,2)</f>
        <v>0</v>
      </c>
      <c r="R248" s="234" t="s">
        <v>161</v>
      </c>
      <c r="S248" s="234" t="s">
        <v>103</v>
      </c>
      <c r="T248" s="235" t="s">
        <v>103</v>
      </c>
      <c r="U248" s="218">
        <v>0.129</v>
      </c>
      <c r="V248" s="218">
        <f>ROUND(E248*U248,2)</f>
        <v>2.84</v>
      </c>
      <c r="W248" s="218"/>
      <c r="X248" s="209"/>
      <c r="Y248" s="209"/>
      <c r="Z248" s="209"/>
      <c r="AA248" s="209"/>
      <c r="AB248" s="209"/>
      <c r="AC248" s="209"/>
      <c r="AD248" s="209"/>
      <c r="AE248" s="209"/>
      <c r="AF248" s="209"/>
      <c r="AG248" s="209" t="s">
        <v>104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1" x14ac:dyDescent="0.2">
      <c r="A249" s="216"/>
      <c r="B249" s="217"/>
      <c r="C249" s="245" t="s">
        <v>336</v>
      </c>
      <c r="D249" s="239"/>
      <c r="E249" s="239"/>
      <c r="F249" s="239"/>
      <c r="G249" s="239"/>
      <c r="H249" s="218"/>
      <c r="I249" s="218"/>
      <c r="J249" s="218"/>
      <c r="K249" s="218"/>
      <c r="L249" s="218"/>
      <c r="M249" s="218"/>
      <c r="N249" s="218"/>
      <c r="O249" s="218"/>
      <c r="P249" s="218"/>
      <c r="Q249" s="218"/>
      <c r="R249" s="218"/>
      <c r="S249" s="218"/>
      <c r="T249" s="218"/>
      <c r="U249" s="218"/>
      <c r="V249" s="218"/>
      <c r="W249" s="218"/>
      <c r="X249" s="209"/>
      <c r="Y249" s="209"/>
      <c r="Z249" s="209"/>
      <c r="AA249" s="209"/>
      <c r="AB249" s="209"/>
      <c r="AC249" s="209"/>
      <c r="AD249" s="209"/>
      <c r="AE249" s="209"/>
      <c r="AF249" s="209"/>
      <c r="AG249" s="209" t="s">
        <v>108</v>
      </c>
      <c r="AH249" s="209"/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 x14ac:dyDescent="0.2">
      <c r="A250" s="216"/>
      <c r="B250" s="217"/>
      <c r="C250" s="244" t="s">
        <v>337</v>
      </c>
      <c r="D250" s="238"/>
      <c r="E250" s="238"/>
      <c r="F250" s="238"/>
      <c r="G250" s="238"/>
      <c r="H250" s="218"/>
      <c r="I250" s="218"/>
      <c r="J250" s="218"/>
      <c r="K250" s="218"/>
      <c r="L250" s="218"/>
      <c r="M250" s="218"/>
      <c r="N250" s="218"/>
      <c r="O250" s="218"/>
      <c r="P250" s="218"/>
      <c r="Q250" s="218"/>
      <c r="R250" s="218"/>
      <c r="S250" s="218"/>
      <c r="T250" s="218"/>
      <c r="U250" s="218"/>
      <c r="V250" s="218"/>
      <c r="W250" s="218"/>
      <c r="X250" s="209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108</v>
      </c>
      <c r="AH250" s="209"/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ht="22.5" outlineLevel="1" x14ac:dyDescent="0.2">
      <c r="A251" s="229">
        <v>83</v>
      </c>
      <c r="B251" s="230" t="s">
        <v>349</v>
      </c>
      <c r="C251" s="242" t="s">
        <v>350</v>
      </c>
      <c r="D251" s="231" t="s">
        <v>158</v>
      </c>
      <c r="E251" s="232">
        <v>33</v>
      </c>
      <c r="F251" s="233"/>
      <c r="G251" s="234">
        <f>ROUND(E251*F251,2)</f>
        <v>0</v>
      </c>
      <c r="H251" s="233"/>
      <c r="I251" s="234">
        <f>ROUND(E251*H251,2)</f>
        <v>0</v>
      </c>
      <c r="J251" s="233"/>
      <c r="K251" s="234">
        <f>ROUND(E251*J251,2)</f>
        <v>0</v>
      </c>
      <c r="L251" s="234">
        <v>21</v>
      </c>
      <c r="M251" s="234">
        <f>G251*(1+L251/100)</f>
        <v>0</v>
      </c>
      <c r="N251" s="234">
        <v>8.0000000000000007E-5</v>
      </c>
      <c r="O251" s="234">
        <f>ROUND(E251*N251,2)</f>
        <v>0</v>
      </c>
      <c r="P251" s="234">
        <v>0</v>
      </c>
      <c r="Q251" s="234">
        <f>ROUND(E251*P251,2)</f>
        <v>0</v>
      </c>
      <c r="R251" s="234" t="s">
        <v>161</v>
      </c>
      <c r="S251" s="234" t="s">
        <v>103</v>
      </c>
      <c r="T251" s="235" t="s">
        <v>103</v>
      </c>
      <c r="U251" s="218">
        <v>0.14200000000000002</v>
      </c>
      <c r="V251" s="218">
        <f>ROUND(E251*U251,2)</f>
        <v>4.6900000000000004</v>
      </c>
      <c r="W251" s="218"/>
      <c r="X251" s="209"/>
      <c r="Y251" s="209"/>
      <c r="Z251" s="209"/>
      <c r="AA251" s="209"/>
      <c r="AB251" s="209"/>
      <c r="AC251" s="209"/>
      <c r="AD251" s="209"/>
      <c r="AE251" s="209"/>
      <c r="AF251" s="209"/>
      <c r="AG251" s="209" t="s">
        <v>104</v>
      </c>
      <c r="AH251" s="209"/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 x14ac:dyDescent="0.2">
      <c r="A252" s="216"/>
      <c r="B252" s="217"/>
      <c r="C252" s="245" t="s">
        <v>346</v>
      </c>
      <c r="D252" s="239"/>
      <c r="E252" s="239"/>
      <c r="F252" s="239"/>
      <c r="G252" s="239"/>
      <c r="H252" s="218"/>
      <c r="I252" s="218"/>
      <c r="J252" s="218"/>
      <c r="K252" s="218"/>
      <c r="L252" s="218"/>
      <c r="M252" s="218"/>
      <c r="N252" s="218"/>
      <c r="O252" s="218"/>
      <c r="P252" s="218"/>
      <c r="Q252" s="218"/>
      <c r="R252" s="218"/>
      <c r="S252" s="218"/>
      <c r="T252" s="218"/>
      <c r="U252" s="218"/>
      <c r="V252" s="218"/>
      <c r="W252" s="218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 t="s">
        <v>108</v>
      </c>
      <c r="AH252" s="209"/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36" t="str">
        <f>C252</f>
        <v>V položce je kalkulována dodávka izolační trubice, spon a lepicí pásky., viz výkres D.1.4.1-14,15,16,17</v>
      </c>
      <c r="BB252" s="209"/>
      <c r="BC252" s="209"/>
      <c r="BD252" s="209"/>
      <c r="BE252" s="209"/>
      <c r="BF252" s="209"/>
      <c r="BG252" s="209"/>
      <c r="BH252" s="209"/>
    </row>
    <row r="253" spans="1:60" outlineLevel="1" x14ac:dyDescent="0.2">
      <c r="A253" s="229">
        <v>84</v>
      </c>
      <c r="B253" s="230" t="s">
        <v>351</v>
      </c>
      <c r="C253" s="242" t="s">
        <v>352</v>
      </c>
      <c r="D253" s="231" t="s">
        <v>169</v>
      </c>
      <c r="E253" s="232">
        <v>23</v>
      </c>
      <c r="F253" s="233"/>
      <c r="G253" s="234">
        <f>ROUND(E253*F253,2)</f>
        <v>0</v>
      </c>
      <c r="H253" s="233"/>
      <c r="I253" s="234">
        <f>ROUND(E253*H253,2)</f>
        <v>0</v>
      </c>
      <c r="J253" s="233"/>
      <c r="K253" s="234">
        <f>ROUND(E253*J253,2)</f>
        <v>0</v>
      </c>
      <c r="L253" s="234">
        <v>21</v>
      </c>
      <c r="M253" s="234">
        <f>G253*(1+L253/100)</f>
        <v>0</v>
      </c>
      <c r="N253" s="234">
        <v>0</v>
      </c>
      <c r="O253" s="234">
        <f>ROUND(E253*N253,2)</f>
        <v>0</v>
      </c>
      <c r="P253" s="234">
        <v>0</v>
      </c>
      <c r="Q253" s="234">
        <f>ROUND(E253*P253,2)</f>
        <v>0</v>
      </c>
      <c r="R253" s="234"/>
      <c r="S253" s="234" t="s">
        <v>170</v>
      </c>
      <c r="T253" s="235" t="s">
        <v>171</v>
      </c>
      <c r="U253" s="218">
        <v>0</v>
      </c>
      <c r="V253" s="218">
        <f>ROUND(E253*U253,2)</f>
        <v>0</v>
      </c>
      <c r="W253" s="218"/>
      <c r="X253" s="209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104</v>
      </c>
      <c r="AH253" s="209"/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ht="22.5" outlineLevel="1" x14ac:dyDescent="0.2">
      <c r="A254" s="216"/>
      <c r="B254" s="217"/>
      <c r="C254" s="245" t="s">
        <v>353</v>
      </c>
      <c r="D254" s="239"/>
      <c r="E254" s="239"/>
      <c r="F254" s="239"/>
      <c r="G254" s="239"/>
      <c r="H254" s="218"/>
      <c r="I254" s="218"/>
      <c r="J254" s="218"/>
      <c r="K254" s="218"/>
      <c r="L254" s="218"/>
      <c r="M254" s="218"/>
      <c r="N254" s="218"/>
      <c r="O254" s="218"/>
      <c r="P254" s="218"/>
      <c r="Q254" s="218"/>
      <c r="R254" s="218"/>
      <c r="S254" s="218"/>
      <c r="T254" s="218"/>
      <c r="U254" s="218"/>
      <c r="V254" s="218"/>
      <c r="W254" s="218"/>
      <c r="X254" s="209"/>
      <c r="Y254" s="209"/>
      <c r="Z254" s="209"/>
      <c r="AA254" s="209"/>
      <c r="AB254" s="209"/>
      <c r="AC254" s="209"/>
      <c r="AD254" s="209"/>
      <c r="AE254" s="209"/>
      <c r="AF254" s="209"/>
      <c r="AG254" s="209" t="s">
        <v>108</v>
      </c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36" t="str">
        <f>C254</f>
        <v>Izolační potrubní pouzdro z polyethylenu se strukturou uzavřených buněk, lamda 10°C = 0,038 W/mK, max. povrchová teplota potrubí 102°C, samozhášivý, neskapávající a nešířící oheň, pr.42mm; tl.30mm, viz výkres D.1.4.1-14,15,16,17</v>
      </c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">
      <c r="A255" s="229">
        <v>85</v>
      </c>
      <c r="B255" s="230" t="s">
        <v>354</v>
      </c>
      <c r="C255" s="242" t="s">
        <v>355</v>
      </c>
      <c r="D255" s="231" t="s">
        <v>158</v>
      </c>
      <c r="E255" s="232">
        <v>229.5</v>
      </c>
      <c r="F255" s="233"/>
      <c r="G255" s="234">
        <f>ROUND(E255*F255,2)</f>
        <v>0</v>
      </c>
      <c r="H255" s="233"/>
      <c r="I255" s="234">
        <f>ROUND(E255*H255,2)</f>
        <v>0</v>
      </c>
      <c r="J255" s="233"/>
      <c r="K255" s="234">
        <f>ROUND(E255*J255,2)</f>
        <v>0</v>
      </c>
      <c r="L255" s="234">
        <v>21</v>
      </c>
      <c r="M255" s="234">
        <f>G255*(1+L255/100)</f>
        <v>0</v>
      </c>
      <c r="N255" s="234">
        <v>0</v>
      </c>
      <c r="O255" s="234">
        <f>ROUND(E255*N255,2)</f>
        <v>0</v>
      </c>
      <c r="P255" s="234">
        <v>0</v>
      </c>
      <c r="Q255" s="234">
        <f>ROUND(E255*P255,2)</f>
        <v>0</v>
      </c>
      <c r="R255" s="234" t="s">
        <v>161</v>
      </c>
      <c r="S255" s="234" t="s">
        <v>103</v>
      </c>
      <c r="T255" s="235" t="s">
        <v>103</v>
      </c>
      <c r="U255" s="218">
        <v>8.2000000000000003E-2</v>
      </c>
      <c r="V255" s="218">
        <f>ROUND(E255*U255,2)</f>
        <v>18.82</v>
      </c>
      <c r="W255" s="218"/>
      <c r="X255" s="209"/>
      <c r="Y255" s="209"/>
      <c r="Z255" s="209"/>
      <c r="AA255" s="209"/>
      <c r="AB255" s="209"/>
      <c r="AC255" s="209"/>
      <c r="AD255" s="209"/>
      <c r="AE255" s="209"/>
      <c r="AF255" s="209"/>
      <c r="AG255" s="209" t="s">
        <v>104</v>
      </c>
      <c r="AH255" s="209"/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">
      <c r="A256" s="216"/>
      <c r="B256" s="217"/>
      <c r="C256" s="245" t="s">
        <v>356</v>
      </c>
      <c r="D256" s="239"/>
      <c r="E256" s="239"/>
      <c r="F256" s="239"/>
      <c r="G256" s="239"/>
      <c r="H256" s="218"/>
      <c r="I256" s="218"/>
      <c r="J256" s="218"/>
      <c r="K256" s="218"/>
      <c r="L256" s="218"/>
      <c r="M256" s="218"/>
      <c r="N256" s="218"/>
      <c r="O256" s="218"/>
      <c r="P256" s="218"/>
      <c r="Q256" s="218"/>
      <c r="R256" s="218"/>
      <c r="S256" s="218"/>
      <c r="T256" s="218"/>
      <c r="U256" s="218"/>
      <c r="V256" s="218"/>
      <c r="W256" s="218"/>
      <c r="X256" s="209"/>
      <c r="Y256" s="209"/>
      <c r="Z256" s="209"/>
      <c r="AA256" s="209"/>
      <c r="AB256" s="209"/>
      <c r="AC256" s="209"/>
      <c r="AD256" s="209"/>
      <c r="AE256" s="209"/>
      <c r="AF256" s="209"/>
      <c r="AG256" s="209" t="s">
        <v>108</v>
      </c>
      <c r="AH256" s="209"/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 x14ac:dyDescent="0.2">
      <c r="A257" s="229">
        <v>86</v>
      </c>
      <c r="B257" s="230" t="s">
        <v>357</v>
      </c>
      <c r="C257" s="242" t="s">
        <v>358</v>
      </c>
      <c r="D257" s="231" t="s">
        <v>158</v>
      </c>
      <c r="E257" s="232">
        <v>54</v>
      </c>
      <c r="F257" s="233"/>
      <c r="G257" s="234">
        <f>ROUND(E257*F257,2)</f>
        <v>0</v>
      </c>
      <c r="H257" s="233"/>
      <c r="I257" s="234">
        <f>ROUND(E257*H257,2)</f>
        <v>0</v>
      </c>
      <c r="J257" s="233"/>
      <c r="K257" s="234">
        <f>ROUND(E257*J257,2)</f>
        <v>0</v>
      </c>
      <c r="L257" s="234">
        <v>21</v>
      </c>
      <c r="M257" s="234">
        <f>G257*(1+L257/100)</f>
        <v>0</v>
      </c>
      <c r="N257" s="234">
        <v>0</v>
      </c>
      <c r="O257" s="234">
        <f>ROUND(E257*N257,2)</f>
        <v>0</v>
      </c>
      <c r="P257" s="234">
        <v>0</v>
      </c>
      <c r="Q257" s="234">
        <f>ROUND(E257*P257,2)</f>
        <v>0</v>
      </c>
      <c r="R257" s="234" t="s">
        <v>161</v>
      </c>
      <c r="S257" s="234" t="s">
        <v>103</v>
      </c>
      <c r="T257" s="235" t="s">
        <v>103</v>
      </c>
      <c r="U257" s="218">
        <v>0.114</v>
      </c>
      <c r="V257" s="218">
        <f>ROUND(E257*U257,2)</f>
        <v>6.16</v>
      </c>
      <c r="W257" s="218"/>
      <c r="X257" s="209"/>
      <c r="Y257" s="209"/>
      <c r="Z257" s="209"/>
      <c r="AA257" s="209"/>
      <c r="AB257" s="209"/>
      <c r="AC257" s="209"/>
      <c r="AD257" s="209"/>
      <c r="AE257" s="209"/>
      <c r="AF257" s="209"/>
      <c r="AG257" s="209" t="s">
        <v>104</v>
      </c>
      <c r="AH257" s="209"/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1" x14ac:dyDescent="0.2">
      <c r="A258" s="216"/>
      <c r="B258" s="217"/>
      <c r="C258" s="245" t="s">
        <v>356</v>
      </c>
      <c r="D258" s="239"/>
      <c r="E258" s="239"/>
      <c r="F258" s="239"/>
      <c r="G258" s="239"/>
      <c r="H258" s="218"/>
      <c r="I258" s="218"/>
      <c r="J258" s="218"/>
      <c r="K258" s="218"/>
      <c r="L258" s="218"/>
      <c r="M258" s="218"/>
      <c r="N258" s="218"/>
      <c r="O258" s="218"/>
      <c r="P258" s="218"/>
      <c r="Q258" s="218"/>
      <c r="R258" s="218"/>
      <c r="S258" s="218"/>
      <c r="T258" s="218"/>
      <c r="U258" s="218"/>
      <c r="V258" s="218"/>
      <c r="W258" s="218"/>
      <c r="X258" s="209"/>
      <c r="Y258" s="209"/>
      <c r="Z258" s="209"/>
      <c r="AA258" s="209"/>
      <c r="AB258" s="209"/>
      <c r="AC258" s="209"/>
      <c r="AD258" s="209"/>
      <c r="AE258" s="209"/>
      <c r="AF258" s="209"/>
      <c r="AG258" s="209" t="s">
        <v>108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ht="22.5" outlineLevel="1" x14ac:dyDescent="0.2">
      <c r="A259" s="229">
        <v>87</v>
      </c>
      <c r="B259" s="230" t="s">
        <v>359</v>
      </c>
      <c r="C259" s="242" t="s">
        <v>360</v>
      </c>
      <c r="D259" s="231" t="s">
        <v>155</v>
      </c>
      <c r="E259" s="232">
        <v>3</v>
      </c>
      <c r="F259" s="233"/>
      <c r="G259" s="234">
        <f>ROUND(E259*F259,2)</f>
        <v>0</v>
      </c>
      <c r="H259" s="233"/>
      <c r="I259" s="234">
        <f>ROUND(E259*H259,2)</f>
        <v>0</v>
      </c>
      <c r="J259" s="233"/>
      <c r="K259" s="234">
        <f>ROUND(E259*J259,2)</f>
        <v>0</v>
      </c>
      <c r="L259" s="234">
        <v>21</v>
      </c>
      <c r="M259" s="234">
        <f>G259*(1+L259/100)</f>
        <v>0</v>
      </c>
      <c r="N259" s="234">
        <v>0</v>
      </c>
      <c r="O259" s="234">
        <f>ROUND(E259*N259,2)</f>
        <v>0</v>
      </c>
      <c r="P259" s="234">
        <v>0</v>
      </c>
      <c r="Q259" s="234">
        <f>ROUND(E259*P259,2)</f>
        <v>0</v>
      </c>
      <c r="R259" s="234" t="s">
        <v>161</v>
      </c>
      <c r="S259" s="234" t="s">
        <v>103</v>
      </c>
      <c r="T259" s="235" t="s">
        <v>103</v>
      </c>
      <c r="U259" s="218">
        <v>8.3000000000000004E-2</v>
      </c>
      <c r="V259" s="218">
        <f>ROUND(E259*U259,2)</f>
        <v>0.25</v>
      </c>
      <c r="W259" s="218"/>
      <c r="X259" s="209"/>
      <c r="Y259" s="209"/>
      <c r="Z259" s="209"/>
      <c r="AA259" s="209"/>
      <c r="AB259" s="209"/>
      <c r="AC259" s="209"/>
      <c r="AD259" s="209"/>
      <c r="AE259" s="209"/>
      <c r="AF259" s="209"/>
      <c r="AG259" s="209" t="s">
        <v>104</v>
      </c>
      <c r="AH259" s="209"/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 x14ac:dyDescent="0.2">
      <c r="A260" s="216"/>
      <c r="B260" s="217"/>
      <c r="C260" s="245" t="s">
        <v>356</v>
      </c>
      <c r="D260" s="239"/>
      <c r="E260" s="239"/>
      <c r="F260" s="239"/>
      <c r="G260" s="239"/>
      <c r="H260" s="218"/>
      <c r="I260" s="218"/>
      <c r="J260" s="218"/>
      <c r="K260" s="218"/>
      <c r="L260" s="218"/>
      <c r="M260" s="218"/>
      <c r="N260" s="218"/>
      <c r="O260" s="218"/>
      <c r="P260" s="218"/>
      <c r="Q260" s="218"/>
      <c r="R260" s="218"/>
      <c r="S260" s="218"/>
      <c r="T260" s="218"/>
      <c r="U260" s="218"/>
      <c r="V260" s="218"/>
      <c r="W260" s="218"/>
      <c r="X260" s="209"/>
      <c r="Y260" s="209"/>
      <c r="Z260" s="209"/>
      <c r="AA260" s="209"/>
      <c r="AB260" s="209"/>
      <c r="AC260" s="209"/>
      <c r="AD260" s="209"/>
      <c r="AE260" s="209"/>
      <c r="AF260" s="209"/>
      <c r="AG260" s="209" t="s">
        <v>108</v>
      </c>
      <c r="AH260" s="209"/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ht="22.5" outlineLevel="1" x14ac:dyDescent="0.2">
      <c r="A261" s="229">
        <v>88</v>
      </c>
      <c r="B261" s="230" t="s">
        <v>361</v>
      </c>
      <c r="C261" s="242" t="s">
        <v>362</v>
      </c>
      <c r="D261" s="231" t="s">
        <v>155</v>
      </c>
      <c r="E261" s="232">
        <v>1</v>
      </c>
      <c r="F261" s="233"/>
      <c r="G261" s="234">
        <f>ROUND(E261*F261,2)</f>
        <v>0</v>
      </c>
      <c r="H261" s="233"/>
      <c r="I261" s="234">
        <f>ROUND(E261*H261,2)</f>
        <v>0</v>
      </c>
      <c r="J261" s="233"/>
      <c r="K261" s="234">
        <f>ROUND(E261*J261,2)</f>
        <v>0</v>
      </c>
      <c r="L261" s="234">
        <v>21</v>
      </c>
      <c r="M261" s="234">
        <f>G261*(1+L261/100)</f>
        <v>0</v>
      </c>
      <c r="N261" s="234">
        <v>1.5E-3</v>
      </c>
      <c r="O261" s="234">
        <f>ROUND(E261*N261,2)</f>
        <v>0</v>
      </c>
      <c r="P261" s="234">
        <v>0</v>
      </c>
      <c r="Q261" s="234">
        <f>ROUND(E261*P261,2)</f>
        <v>0</v>
      </c>
      <c r="R261" s="234" t="s">
        <v>161</v>
      </c>
      <c r="S261" s="234" t="s">
        <v>103</v>
      </c>
      <c r="T261" s="235" t="s">
        <v>103</v>
      </c>
      <c r="U261" s="218">
        <v>0.16500000000000001</v>
      </c>
      <c r="V261" s="218">
        <f>ROUND(E261*U261,2)</f>
        <v>0.17</v>
      </c>
      <c r="W261" s="218"/>
      <c r="X261" s="209"/>
      <c r="Y261" s="209"/>
      <c r="Z261" s="209"/>
      <c r="AA261" s="209"/>
      <c r="AB261" s="209"/>
      <c r="AC261" s="209"/>
      <c r="AD261" s="209"/>
      <c r="AE261" s="209"/>
      <c r="AF261" s="209"/>
      <c r="AG261" s="209" t="s">
        <v>104</v>
      </c>
      <c r="AH261" s="209"/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 x14ac:dyDescent="0.2">
      <c r="A262" s="216"/>
      <c r="B262" s="217"/>
      <c r="C262" s="245" t="s">
        <v>356</v>
      </c>
      <c r="D262" s="239"/>
      <c r="E262" s="239"/>
      <c r="F262" s="239"/>
      <c r="G262" s="239"/>
      <c r="H262" s="218"/>
      <c r="I262" s="218"/>
      <c r="J262" s="218"/>
      <c r="K262" s="218"/>
      <c r="L262" s="218"/>
      <c r="M262" s="218"/>
      <c r="N262" s="218"/>
      <c r="O262" s="218"/>
      <c r="P262" s="218"/>
      <c r="Q262" s="218"/>
      <c r="R262" s="218"/>
      <c r="S262" s="218"/>
      <c r="T262" s="218"/>
      <c r="U262" s="218"/>
      <c r="V262" s="218"/>
      <c r="W262" s="218"/>
      <c r="X262" s="209"/>
      <c r="Y262" s="209"/>
      <c r="Z262" s="209"/>
      <c r="AA262" s="209"/>
      <c r="AB262" s="209"/>
      <c r="AC262" s="209"/>
      <c r="AD262" s="209"/>
      <c r="AE262" s="209"/>
      <c r="AF262" s="209"/>
      <c r="AG262" s="209" t="s">
        <v>108</v>
      </c>
      <c r="AH262" s="209"/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ht="22.5" outlineLevel="1" x14ac:dyDescent="0.2">
      <c r="A263" s="229">
        <v>89</v>
      </c>
      <c r="B263" s="230" t="s">
        <v>363</v>
      </c>
      <c r="C263" s="242" t="s">
        <v>364</v>
      </c>
      <c r="D263" s="231" t="s">
        <v>155</v>
      </c>
      <c r="E263" s="232">
        <v>4</v>
      </c>
      <c r="F263" s="233"/>
      <c r="G263" s="234">
        <f>ROUND(E263*F263,2)</f>
        <v>0</v>
      </c>
      <c r="H263" s="233"/>
      <c r="I263" s="234">
        <f>ROUND(E263*H263,2)</f>
        <v>0</v>
      </c>
      <c r="J263" s="233"/>
      <c r="K263" s="234">
        <f>ROUND(E263*J263,2)</f>
        <v>0</v>
      </c>
      <c r="L263" s="234">
        <v>21</v>
      </c>
      <c r="M263" s="234">
        <f>G263*(1+L263/100)</f>
        <v>0</v>
      </c>
      <c r="N263" s="234">
        <v>1.8000000000000002E-3</v>
      </c>
      <c r="O263" s="234">
        <f>ROUND(E263*N263,2)</f>
        <v>0.01</v>
      </c>
      <c r="P263" s="234">
        <v>0</v>
      </c>
      <c r="Q263" s="234">
        <f>ROUND(E263*P263,2)</f>
        <v>0</v>
      </c>
      <c r="R263" s="234" t="s">
        <v>161</v>
      </c>
      <c r="S263" s="234" t="s">
        <v>103</v>
      </c>
      <c r="T263" s="235" t="s">
        <v>103</v>
      </c>
      <c r="U263" s="218">
        <v>0.16500000000000001</v>
      </c>
      <c r="V263" s="218">
        <f>ROUND(E263*U263,2)</f>
        <v>0.66</v>
      </c>
      <c r="W263" s="218"/>
      <c r="X263" s="209"/>
      <c r="Y263" s="209"/>
      <c r="Z263" s="209"/>
      <c r="AA263" s="209"/>
      <c r="AB263" s="209"/>
      <c r="AC263" s="209"/>
      <c r="AD263" s="209"/>
      <c r="AE263" s="209"/>
      <c r="AF263" s="209"/>
      <c r="AG263" s="209" t="s">
        <v>104</v>
      </c>
      <c r="AH263" s="209"/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 x14ac:dyDescent="0.2">
      <c r="A264" s="216"/>
      <c r="B264" s="217"/>
      <c r="C264" s="245" t="s">
        <v>356</v>
      </c>
      <c r="D264" s="239"/>
      <c r="E264" s="239"/>
      <c r="F264" s="239"/>
      <c r="G264" s="239"/>
      <c r="H264" s="218"/>
      <c r="I264" s="218"/>
      <c r="J264" s="218"/>
      <c r="K264" s="218"/>
      <c r="L264" s="218"/>
      <c r="M264" s="218"/>
      <c r="N264" s="218"/>
      <c r="O264" s="218"/>
      <c r="P264" s="218"/>
      <c r="Q264" s="218"/>
      <c r="R264" s="218"/>
      <c r="S264" s="218"/>
      <c r="T264" s="218"/>
      <c r="U264" s="218"/>
      <c r="V264" s="218"/>
      <c r="W264" s="218"/>
      <c r="X264" s="209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108</v>
      </c>
      <c r="AH264" s="209"/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ht="22.5" outlineLevel="1" x14ac:dyDescent="0.2">
      <c r="A265" s="229">
        <v>90</v>
      </c>
      <c r="B265" s="230" t="s">
        <v>365</v>
      </c>
      <c r="C265" s="242" t="s">
        <v>366</v>
      </c>
      <c r="D265" s="231" t="s">
        <v>155</v>
      </c>
      <c r="E265" s="232">
        <v>28</v>
      </c>
      <c r="F265" s="233"/>
      <c r="G265" s="234">
        <f>ROUND(E265*F265,2)</f>
        <v>0</v>
      </c>
      <c r="H265" s="233"/>
      <c r="I265" s="234">
        <f>ROUND(E265*H265,2)</f>
        <v>0</v>
      </c>
      <c r="J265" s="233"/>
      <c r="K265" s="234">
        <f>ROUND(E265*J265,2)</f>
        <v>0</v>
      </c>
      <c r="L265" s="234">
        <v>21</v>
      </c>
      <c r="M265" s="234">
        <f>G265*(1+L265/100)</f>
        <v>0</v>
      </c>
      <c r="N265" s="234">
        <v>3.1000000000000005E-4</v>
      </c>
      <c r="O265" s="234">
        <f>ROUND(E265*N265,2)</f>
        <v>0.01</v>
      </c>
      <c r="P265" s="234">
        <v>0</v>
      </c>
      <c r="Q265" s="234">
        <f>ROUND(E265*P265,2)</f>
        <v>0</v>
      </c>
      <c r="R265" s="234" t="s">
        <v>161</v>
      </c>
      <c r="S265" s="234" t="s">
        <v>103</v>
      </c>
      <c r="T265" s="235" t="s">
        <v>103</v>
      </c>
      <c r="U265" s="218">
        <v>0.20700000000000002</v>
      </c>
      <c r="V265" s="218">
        <f>ROUND(E265*U265,2)</f>
        <v>5.8</v>
      </c>
      <c r="W265" s="218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104</v>
      </c>
      <c r="AH265" s="209"/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1" x14ac:dyDescent="0.2">
      <c r="A266" s="216"/>
      <c r="B266" s="217"/>
      <c r="C266" s="245" t="s">
        <v>356</v>
      </c>
      <c r="D266" s="239"/>
      <c r="E266" s="239"/>
      <c r="F266" s="239"/>
      <c r="G266" s="239"/>
      <c r="H266" s="218"/>
      <c r="I266" s="218"/>
      <c r="J266" s="218"/>
      <c r="K266" s="218"/>
      <c r="L266" s="218"/>
      <c r="M266" s="218"/>
      <c r="N266" s="218"/>
      <c r="O266" s="218"/>
      <c r="P266" s="218"/>
      <c r="Q266" s="218"/>
      <c r="R266" s="218"/>
      <c r="S266" s="218"/>
      <c r="T266" s="218"/>
      <c r="U266" s="218"/>
      <c r="V266" s="218"/>
      <c r="W266" s="218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 t="s">
        <v>108</v>
      </c>
      <c r="AH266" s="209"/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ht="22.5" outlineLevel="1" x14ac:dyDescent="0.2">
      <c r="A267" s="229">
        <v>91</v>
      </c>
      <c r="B267" s="230" t="s">
        <v>367</v>
      </c>
      <c r="C267" s="242" t="s">
        <v>368</v>
      </c>
      <c r="D267" s="231" t="s">
        <v>155</v>
      </c>
      <c r="E267" s="232">
        <v>8</v>
      </c>
      <c r="F267" s="233"/>
      <c r="G267" s="234">
        <f>ROUND(E267*F267,2)</f>
        <v>0</v>
      </c>
      <c r="H267" s="233"/>
      <c r="I267" s="234">
        <f>ROUND(E267*H267,2)</f>
        <v>0</v>
      </c>
      <c r="J267" s="233"/>
      <c r="K267" s="234">
        <f>ROUND(E267*J267,2)</f>
        <v>0</v>
      </c>
      <c r="L267" s="234">
        <v>21</v>
      </c>
      <c r="M267" s="234">
        <f>G267*(1+L267/100)</f>
        <v>0</v>
      </c>
      <c r="N267" s="234">
        <v>6.8000000000000005E-4</v>
      </c>
      <c r="O267" s="234">
        <f>ROUND(E267*N267,2)</f>
        <v>0.01</v>
      </c>
      <c r="P267" s="234">
        <v>0</v>
      </c>
      <c r="Q267" s="234">
        <f>ROUND(E267*P267,2)</f>
        <v>0</v>
      </c>
      <c r="R267" s="234" t="s">
        <v>161</v>
      </c>
      <c r="S267" s="234" t="s">
        <v>103</v>
      </c>
      <c r="T267" s="235" t="s">
        <v>103</v>
      </c>
      <c r="U267" s="218">
        <v>0.26900000000000002</v>
      </c>
      <c r="V267" s="218">
        <f>ROUND(E267*U267,2)</f>
        <v>2.15</v>
      </c>
      <c r="W267" s="218"/>
      <c r="X267" s="209"/>
      <c r="Y267" s="209"/>
      <c r="Z267" s="209"/>
      <c r="AA267" s="209"/>
      <c r="AB267" s="209"/>
      <c r="AC267" s="209"/>
      <c r="AD267" s="209"/>
      <c r="AE267" s="209"/>
      <c r="AF267" s="209"/>
      <c r="AG267" s="209" t="s">
        <v>104</v>
      </c>
      <c r="AH267" s="209"/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 x14ac:dyDescent="0.2">
      <c r="A268" s="216"/>
      <c r="B268" s="217"/>
      <c r="C268" s="245" t="s">
        <v>356</v>
      </c>
      <c r="D268" s="239"/>
      <c r="E268" s="239"/>
      <c r="F268" s="239"/>
      <c r="G268" s="239"/>
      <c r="H268" s="218"/>
      <c r="I268" s="218"/>
      <c r="J268" s="218"/>
      <c r="K268" s="218"/>
      <c r="L268" s="218"/>
      <c r="M268" s="218"/>
      <c r="N268" s="218"/>
      <c r="O268" s="218"/>
      <c r="P268" s="218"/>
      <c r="Q268" s="218"/>
      <c r="R268" s="218"/>
      <c r="S268" s="218"/>
      <c r="T268" s="218"/>
      <c r="U268" s="218"/>
      <c r="V268" s="218"/>
      <c r="W268" s="218"/>
      <c r="X268" s="209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108</v>
      </c>
      <c r="AH268" s="209"/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ht="22.5" outlineLevel="1" x14ac:dyDescent="0.2">
      <c r="A269" s="229">
        <v>92</v>
      </c>
      <c r="B269" s="230" t="s">
        <v>369</v>
      </c>
      <c r="C269" s="242" t="s">
        <v>370</v>
      </c>
      <c r="D269" s="231" t="s">
        <v>155</v>
      </c>
      <c r="E269" s="232">
        <v>1</v>
      </c>
      <c r="F269" s="233"/>
      <c r="G269" s="234">
        <f>ROUND(E269*F269,2)</f>
        <v>0</v>
      </c>
      <c r="H269" s="233"/>
      <c r="I269" s="234">
        <f>ROUND(E269*H269,2)</f>
        <v>0</v>
      </c>
      <c r="J269" s="233"/>
      <c r="K269" s="234">
        <f>ROUND(E269*J269,2)</f>
        <v>0</v>
      </c>
      <c r="L269" s="234">
        <v>21</v>
      </c>
      <c r="M269" s="234">
        <f>G269*(1+L269/100)</f>
        <v>0</v>
      </c>
      <c r="N269" s="234">
        <v>1.1E-4</v>
      </c>
      <c r="O269" s="234">
        <f>ROUND(E269*N269,2)</f>
        <v>0</v>
      </c>
      <c r="P269" s="234">
        <v>0</v>
      </c>
      <c r="Q269" s="234">
        <f>ROUND(E269*P269,2)</f>
        <v>0</v>
      </c>
      <c r="R269" s="234" t="s">
        <v>161</v>
      </c>
      <c r="S269" s="234" t="s">
        <v>103</v>
      </c>
      <c r="T269" s="235" t="s">
        <v>103</v>
      </c>
      <c r="U269" s="218">
        <v>0.16500000000000001</v>
      </c>
      <c r="V269" s="218">
        <f>ROUND(E269*U269,2)</f>
        <v>0.17</v>
      </c>
      <c r="W269" s="218"/>
      <c r="X269" s="209"/>
      <c r="Y269" s="209"/>
      <c r="Z269" s="209"/>
      <c r="AA269" s="209"/>
      <c r="AB269" s="209"/>
      <c r="AC269" s="209"/>
      <c r="AD269" s="209"/>
      <c r="AE269" s="209"/>
      <c r="AF269" s="209"/>
      <c r="AG269" s="209" t="s">
        <v>104</v>
      </c>
      <c r="AH269" s="209"/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1" x14ac:dyDescent="0.2">
      <c r="A270" s="216"/>
      <c r="B270" s="217"/>
      <c r="C270" s="245" t="s">
        <v>356</v>
      </c>
      <c r="D270" s="239"/>
      <c r="E270" s="239"/>
      <c r="F270" s="239"/>
      <c r="G270" s="239"/>
      <c r="H270" s="218"/>
      <c r="I270" s="218"/>
      <c r="J270" s="218"/>
      <c r="K270" s="218"/>
      <c r="L270" s="218"/>
      <c r="M270" s="218"/>
      <c r="N270" s="218"/>
      <c r="O270" s="218"/>
      <c r="P270" s="218"/>
      <c r="Q270" s="218"/>
      <c r="R270" s="218"/>
      <c r="S270" s="218"/>
      <c r="T270" s="218"/>
      <c r="U270" s="218"/>
      <c r="V270" s="218"/>
      <c r="W270" s="218"/>
      <c r="X270" s="209"/>
      <c r="Y270" s="209"/>
      <c r="Z270" s="209"/>
      <c r="AA270" s="209"/>
      <c r="AB270" s="209"/>
      <c r="AC270" s="209"/>
      <c r="AD270" s="209"/>
      <c r="AE270" s="209"/>
      <c r="AF270" s="209"/>
      <c r="AG270" s="209" t="s">
        <v>108</v>
      </c>
      <c r="AH270" s="209"/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ht="22.5" outlineLevel="1" x14ac:dyDescent="0.2">
      <c r="A271" s="229">
        <v>93</v>
      </c>
      <c r="B271" s="230" t="s">
        <v>371</v>
      </c>
      <c r="C271" s="242" t="s">
        <v>372</v>
      </c>
      <c r="D271" s="231" t="s">
        <v>155</v>
      </c>
      <c r="E271" s="232">
        <v>2</v>
      </c>
      <c r="F271" s="233"/>
      <c r="G271" s="234">
        <f>ROUND(E271*F271,2)</f>
        <v>0</v>
      </c>
      <c r="H271" s="233"/>
      <c r="I271" s="234">
        <f>ROUND(E271*H271,2)</f>
        <v>0</v>
      </c>
      <c r="J271" s="233"/>
      <c r="K271" s="234">
        <f>ROUND(E271*J271,2)</f>
        <v>0</v>
      </c>
      <c r="L271" s="234">
        <v>21</v>
      </c>
      <c r="M271" s="234">
        <f>G271*(1+L271/100)</f>
        <v>0</v>
      </c>
      <c r="N271" s="234">
        <v>3.5000000000000005E-4</v>
      </c>
      <c r="O271" s="234">
        <f>ROUND(E271*N271,2)</f>
        <v>0</v>
      </c>
      <c r="P271" s="234">
        <v>0</v>
      </c>
      <c r="Q271" s="234">
        <f>ROUND(E271*P271,2)</f>
        <v>0</v>
      </c>
      <c r="R271" s="234" t="s">
        <v>161</v>
      </c>
      <c r="S271" s="234" t="s">
        <v>103</v>
      </c>
      <c r="T271" s="235" t="s">
        <v>103</v>
      </c>
      <c r="U271" s="218">
        <v>0.26900000000000002</v>
      </c>
      <c r="V271" s="218">
        <f>ROUND(E271*U271,2)</f>
        <v>0.54</v>
      </c>
      <c r="W271" s="218"/>
      <c r="X271" s="209"/>
      <c r="Y271" s="209"/>
      <c r="Z271" s="209"/>
      <c r="AA271" s="209"/>
      <c r="AB271" s="209"/>
      <c r="AC271" s="209"/>
      <c r="AD271" s="209"/>
      <c r="AE271" s="209"/>
      <c r="AF271" s="209"/>
      <c r="AG271" s="209" t="s">
        <v>104</v>
      </c>
      <c r="AH271" s="209"/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1" x14ac:dyDescent="0.2">
      <c r="A272" s="216"/>
      <c r="B272" s="217"/>
      <c r="C272" s="245" t="s">
        <v>356</v>
      </c>
      <c r="D272" s="239"/>
      <c r="E272" s="239"/>
      <c r="F272" s="239"/>
      <c r="G272" s="239"/>
      <c r="H272" s="218"/>
      <c r="I272" s="218"/>
      <c r="J272" s="218"/>
      <c r="K272" s="218"/>
      <c r="L272" s="218"/>
      <c r="M272" s="218"/>
      <c r="N272" s="218"/>
      <c r="O272" s="218"/>
      <c r="P272" s="218"/>
      <c r="Q272" s="218"/>
      <c r="R272" s="218"/>
      <c r="S272" s="218"/>
      <c r="T272" s="218"/>
      <c r="U272" s="218"/>
      <c r="V272" s="218"/>
      <c r="W272" s="218"/>
      <c r="X272" s="209"/>
      <c r="Y272" s="209"/>
      <c r="Z272" s="209"/>
      <c r="AA272" s="209"/>
      <c r="AB272" s="209"/>
      <c r="AC272" s="209"/>
      <c r="AD272" s="209"/>
      <c r="AE272" s="209"/>
      <c r="AF272" s="209"/>
      <c r="AG272" s="209" t="s">
        <v>108</v>
      </c>
      <c r="AH272" s="209"/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ht="22.5" outlineLevel="1" x14ac:dyDescent="0.2">
      <c r="A273" s="229">
        <v>94</v>
      </c>
      <c r="B273" s="230" t="s">
        <v>373</v>
      </c>
      <c r="C273" s="242" t="s">
        <v>374</v>
      </c>
      <c r="D273" s="231" t="s">
        <v>155</v>
      </c>
      <c r="E273" s="232">
        <v>1</v>
      </c>
      <c r="F273" s="233"/>
      <c r="G273" s="234">
        <f>ROUND(E273*F273,2)</f>
        <v>0</v>
      </c>
      <c r="H273" s="233"/>
      <c r="I273" s="234">
        <f>ROUND(E273*H273,2)</f>
        <v>0</v>
      </c>
      <c r="J273" s="233"/>
      <c r="K273" s="234">
        <f>ROUND(E273*J273,2)</f>
        <v>0</v>
      </c>
      <c r="L273" s="234">
        <v>21</v>
      </c>
      <c r="M273" s="234">
        <f>G273*(1+L273/100)</f>
        <v>0</v>
      </c>
      <c r="N273" s="234">
        <v>0</v>
      </c>
      <c r="O273" s="234">
        <f>ROUND(E273*N273,2)</f>
        <v>0</v>
      </c>
      <c r="P273" s="234">
        <v>0</v>
      </c>
      <c r="Q273" s="234">
        <f>ROUND(E273*P273,2)</f>
        <v>0</v>
      </c>
      <c r="R273" s="234" t="s">
        <v>161</v>
      </c>
      <c r="S273" s="234" t="s">
        <v>103</v>
      </c>
      <c r="T273" s="235" t="s">
        <v>103</v>
      </c>
      <c r="U273" s="218">
        <v>0.16500000000000001</v>
      </c>
      <c r="V273" s="218">
        <f>ROUND(E273*U273,2)</f>
        <v>0.17</v>
      </c>
      <c r="W273" s="218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 t="s">
        <v>104</v>
      </c>
      <c r="AH273" s="209"/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 x14ac:dyDescent="0.2">
      <c r="A274" s="216"/>
      <c r="B274" s="217"/>
      <c r="C274" s="245" t="s">
        <v>356</v>
      </c>
      <c r="D274" s="239"/>
      <c r="E274" s="239"/>
      <c r="F274" s="239"/>
      <c r="G274" s="239"/>
      <c r="H274" s="218"/>
      <c r="I274" s="218"/>
      <c r="J274" s="218"/>
      <c r="K274" s="218"/>
      <c r="L274" s="218"/>
      <c r="M274" s="218"/>
      <c r="N274" s="218"/>
      <c r="O274" s="218"/>
      <c r="P274" s="218"/>
      <c r="Q274" s="218"/>
      <c r="R274" s="218"/>
      <c r="S274" s="218"/>
      <c r="T274" s="218"/>
      <c r="U274" s="218"/>
      <c r="V274" s="218"/>
      <c r="W274" s="218"/>
      <c r="X274" s="209"/>
      <c r="Y274" s="209"/>
      <c r="Z274" s="209"/>
      <c r="AA274" s="209"/>
      <c r="AB274" s="209"/>
      <c r="AC274" s="209"/>
      <c r="AD274" s="209"/>
      <c r="AE274" s="209"/>
      <c r="AF274" s="209"/>
      <c r="AG274" s="209" t="s">
        <v>108</v>
      </c>
      <c r="AH274" s="209"/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ht="33.75" outlineLevel="1" x14ac:dyDescent="0.2">
      <c r="A275" s="229">
        <v>95</v>
      </c>
      <c r="B275" s="230" t="s">
        <v>375</v>
      </c>
      <c r="C275" s="242" t="s">
        <v>376</v>
      </c>
      <c r="D275" s="231" t="s">
        <v>220</v>
      </c>
      <c r="E275" s="232">
        <v>1</v>
      </c>
      <c r="F275" s="233"/>
      <c r="G275" s="234">
        <f>ROUND(E275*F275,2)</f>
        <v>0</v>
      </c>
      <c r="H275" s="233"/>
      <c r="I275" s="234">
        <f>ROUND(E275*H275,2)</f>
        <v>0</v>
      </c>
      <c r="J275" s="233"/>
      <c r="K275" s="234">
        <f>ROUND(E275*J275,2)</f>
        <v>0</v>
      </c>
      <c r="L275" s="234">
        <v>21</v>
      </c>
      <c r="M275" s="234">
        <f>G275*(1+L275/100)</f>
        <v>0</v>
      </c>
      <c r="N275" s="234">
        <v>1.25E-3</v>
      </c>
      <c r="O275" s="234">
        <f>ROUND(E275*N275,2)</f>
        <v>0</v>
      </c>
      <c r="P275" s="234">
        <v>0</v>
      </c>
      <c r="Q275" s="234">
        <f>ROUND(E275*P275,2)</f>
        <v>0</v>
      </c>
      <c r="R275" s="234" t="s">
        <v>161</v>
      </c>
      <c r="S275" s="234" t="s">
        <v>103</v>
      </c>
      <c r="T275" s="235" t="s">
        <v>103</v>
      </c>
      <c r="U275" s="218">
        <v>0.14500000000000002</v>
      </c>
      <c r="V275" s="218">
        <f>ROUND(E275*U275,2)</f>
        <v>0.15</v>
      </c>
      <c r="W275" s="218"/>
      <c r="X275" s="209"/>
      <c r="Y275" s="209"/>
      <c r="Z275" s="209"/>
      <c r="AA275" s="209"/>
      <c r="AB275" s="209"/>
      <c r="AC275" s="209"/>
      <c r="AD275" s="209"/>
      <c r="AE275" s="209"/>
      <c r="AF275" s="209"/>
      <c r="AG275" s="209" t="s">
        <v>104</v>
      </c>
      <c r="AH275" s="209"/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 x14ac:dyDescent="0.2">
      <c r="A276" s="216"/>
      <c r="B276" s="217"/>
      <c r="C276" s="245" t="s">
        <v>356</v>
      </c>
      <c r="D276" s="239"/>
      <c r="E276" s="239"/>
      <c r="F276" s="239"/>
      <c r="G276" s="239"/>
      <c r="H276" s="218"/>
      <c r="I276" s="218"/>
      <c r="J276" s="218"/>
      <c r="K276" s="218"/>
      <c r="L276" s="218"/>
      <c r="M276" s="218"/>
      <c r="N276" s="218"/>
      <c r="O276" s="218"/>
      <c r="P276" s="218"/>
      <c r="Q276" s="218"/>
      <c r="R276" s="218"/>
      <c r="S276" s="218"/>
      <c r="T276" s="218"/>
      <c r="U276" s="218"/>
      <c r="V276" s="218"/>
      <c r="W276" s="218"/>
      <c r="X276" s="209"/>
      <c r="Y276" s="209"/>
      <c r="Z276" s="209"/>
      <c r="AA276" s="209"/>
      <c r="AB276" s="209"/>
      <c r="AC276" s="209"/>
      <c r="AD276" s="209"/>
      <c r="AE276" s="209"/>
      <c r="AF276" s="209"/>
      <c r="AG276" s="209" t="s">
        <v>108</v>
      </c>
      <c r="AH276" s="209"/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ht="33.75" outlineLevel="1" x14ac:dyDescent="0.2">
      <c r="A277" s="229">
        <v>96</v>
      </c>
      <c r="B277" s="230" t="s">
        <v>377</v>
      </c>
      <c r="C277" s="242" t="s">
        <v>378</v>
      </c>
      <c r="D277" s="231" t="s">
        <v>220</v>
      </c>
      <c r="E277" s="232">
        <v>1</v>
      </c>
      <c r="F277" s="233"/>
      <c r="G277" s="234">
        <f>ROUND(E277*F277,2)</f>
        <v>0</v>
      </c>
      <c r="H277" s="233"/>
      <c r="I277" s="234">
        <f>ROUND(E277*H277,2)</f>
        <v>0</v>
      </c>
      <c r="J277" s="233"/>
      <c r="K277" s="234">
        <f>ROUND(E277*J277,2)</f>
        <v>0</v>
      </c>
      <c r="L277" s="234">
        <v>21</v>
      </c>
      <c r="M277" s="234">
        <f>G277*(1+L277/100)</f>
        <v>0</v>
      </c>
      <c r="N277" s="234">
        <v>9.1E-4</v>
      </c>
      <c r="O277" s="234">
        <f>ROUND(E277*N277,2)</f>
        <v>0</v>
      </c>
      <c r="P277" s="234">
        <v>0</v>
      </c>
      <c r="Q277" s="234">
        <f>ROUND(E277*P277,2)</f>
        <v>0</v>
      </c>
      <c r="R277" s="234" t="s">
        <v>161</v>
      </c>
      <c r="S277" s="234" t="s">
        <v>103</v>
      </c>
      <c r="T277" s="235" t="s">
        <v>103</v>
      </c>
      <c r="U277" s="218">
        <v>0.62100000000000011</v>
      </c>
      <c r="V277" s="218">
        <f>ROUND(E277*U277,2)</f>
        <v>0.62</v>
      </c>
      <c r="W277" s="218"/>
      <c r="X277" s="209"/>
      <c r="Y277" s="209"/>
      <c r="Z277" s="209"/>
      <c r="AA277" s="209"/>
      <c r="AB277" s="209"/>
      <c r="AC277" s="209"/>
      <c r="AD277" s="209"/>
      <c r="AE277" s="209"/>
      <c r="AF277" s="209"/>
      <c r="AG277" s="209" t="s">
        <v>104</v>
      </c>
      <c r="AH277" s="209"/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outlineLevel="1" x14ac:dyDescent="0.2">
      <c r="A278" s="216"/>
      <c r="B278" s="217"/>
      <c r="C278" s="245" t="s">
        <v>356</v>
      </c>
      <c r="D278" s="239"/>
      <c r="E278" s="239"/>
      <c r="F278" s="239"/>
      <c r="G278" s="239"/>
      <c r="H278" s="218"/>
      <c r="I278" s="218"/>
      <c r="J278" s="218"/>
      <c r="K278" s="218"/>
      <c r="L278" s="218"/>
      <c r="M278" s="218"/>
      <c r="N278" s="218"/>
      <c r="O278" s="218"/>
      <c r="P278" s="218"/>
      <c r="Q278" s="218"/>
      <c r="R278" s="218"/>
      <c r="S278" s="218"/>
      <c r="T278" s="218"/>
      <c r="U278" s="218"/>
      <c r="V278" s="218"/>
      <c r="W278" s="218"/>
      <c r="X278" s="209"/>
      <c r="Y278" s="209"/>
      <c r="Z278" s="209"/>
      <c r="AA278" s="209"/>
      <c r="AB278" s="209"/>
      <c r="AC278" s="209"/>
      <c r="AD278" s="209"/>
      <c r="AE278" s="209"/>
      <c r="AF278" s="209"/>
      <c r="AG278" s="209" t="s">
        <v>108</v>
      </c>
      <c r="AH278" s="209"/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ht="33.75" outlineLevel="1" x14ac:dyDescent="0.2">
      <c r="A279" s="229">
        <v>97</v>
      </c>
      <c r="B279" s="230" t="s">
        <v>379</v>
      </c>
      <c r="C279" s="242" t="s">
        <v>380</v>
      </c>
      <c r="D279" s="231" t="s">
        <v>155</v>
      </c>
      <c r="E279" s="232">
        <v>6</v>
      </c>
      <c r="F279" s="233"/>
      <c r="G279" s="234">
        <f>ROUND(E279*F279,2)</f>
        <v>0</v>
      </c>
      <c r="H279" s="233"/>
      <c r="I279" s="234">
        <f>ROUND(E279*H279,2)</f>
        <v>0</v>
      </c>
      <c r="J279" s="233"/>
      <c r="K279" s="234">
        <f>ROUND(E279*J279,2)</f>
        <v>0</v>
      </c>
      <c r="L279" s="234">
        <v>21</v>
      </c>
      <c r="M279" s="234">
        <f>G279*(1+L279/100)</f>
        <v>0</v>
      </c>
      <c r="N279" s="234">
        <v>2.1400000000000004E-3</v>
      </c>
      <c r="O279" s="234">
        <f>ROUND(E279*N279,2)</f>
        <v>0.01</v>
      </c>
      <c r="P279" s="234">
        <v>0</v>
      </c>
      <c r="Q279" s="234">
        <f>ROUND(E279*P279,2)</f>
        <v>0</v>
      </c>
      <c r="R279" s="234" t="s">
        <v>161</v>
      </c>
      <c r="S279" s="234" t="s">
        <v>103</v>
      </c>
      <c r="T279" s="235" t="s">
        <v>103</v>
      </c>
      <c r="U279" s="218">
        <v>0.37200000000000005</v>
      </c>
      <c r="V279" s="218">
        <f>ROUND(E279*U279,2)</f>
        <v>2.23</v>
      </c>
      <c r="W279" s="218"/>
      <c r="X279" s="209"/>
      <c r="Y279" s="209"/>
      <c r="Z279" s="209"/>
      <c r="AA279" s="209"/>
      <c r="AB279" s="209"/>
      <c r="AC279" s="209"/>
      <c r="AD279" s="209"/>
      <c r="AE279" s="209"/>
      <c r="AF279" s="209"/>
      <c r="AG279" s="209" t="s">
        <v>104</v>
      </c>
      <c r="AH279" s="209"/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 x14ac:dyDescent="0.2">
      <c r="A280" s="216"/>
      <c r="B280" s="217"/>
      <c r="C280" s="245" t="s">
        <v>356</v>
      </c>
      <c r="D280" s="239"/>
      <c r="E280" s="239"/>
      <c r="F280" s="239"/>
      <c r="G280" s="239"/>
      <c r="H280" s="218"/>
      <c r="I280" s="218"/>
      <c r="J280" s="218"/>
      <c r="K280" s="218"/>
      <c r="L280" s="218"/>
      <c r="M280" s="218"/>
      <c r="N280" s="218"/>
      <c r="O280" s="218"/>
      <c r="P280" s="218"/>
      <c r="Q280" s="218"/>
      <c r="R280" s="218"/>
      <c r="S280" s="218"/>
      <c r="T280" s="218"/>
      <c r="U280" s="218"/>
      <c r="V280" s="218"/>
      <c r="W280" s="218"/>
      <c r="X280" s="209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108</v>
      </c>
      <c r="AH280" s="209"/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ht="33.75" outlineLevel="1" x14ac:dyDescent="0.2">
      <c r="A281" s="229">
        <v>98</v>
      </c>
      <c r="B281" s="230" t="s">
        <v>381</v>
      </c>
      <c r="C281" s="242" t="s">
        <v>382</v>
      </c>
      <c r="D281" s="231" t="s">
        <v>155</v>
      </c>
      <c r="E281" s="232">
        <v>6</v>
      </c>
      <c r="F281" s="233"/>
      <c r="G281" s="234">
        <f>ROUND(E281*F281,2)</f>
        <v>0</v>
      </c>
      <c r="H281" s="233"/>
      <c r="I281" s="234">
        <f>ROUND(E281*H281,2)</f>
        <v>0</v>
      </c>
      <c r="J281" s="233"/>
      <c r="K281" s="234">
        <f>ROUND(E281*J281,2)</f>
        <v>0</v>
      </c>
      <c r="L281" s="234">
        <v>21</v>
      </c>
      <c r="M281" s="234">
        <f>G281*(1+L281/100)</f>
        <v>0</v>
      </c>
      <c r="N281" s="234">
        <v>2.1400000000000004E-3</v>
      </c>
      <c r="O281" s="234">
        <f>ROUND(E281*N281,2)</f>
        <v>0.01</v>
      </c>
      <c r="P281" s="234">
        <v>0</v>
      </c>
      <c r="Q281" s="234">
        <f>ROUND(E281*P281,2)</f>
        <v>0</v>
      </c>
      <c r="R281" s="234" t="s">
        <v>161</v>
      </c>
      <c r="S281" s="234" t="s">
        <v>103</v>
      </c>
      <c r="T281" s="235" t="s">
        <v>103</v>
      </c>
      <c r="U281" s="218">
        <v>0.37200000000000005</v>
      </c>
      <c r="V281" s="218">
        <f>ROUND(E281*U281,2)</f>
        <v>2.23</v>
      </c>
      <c r="W281" s="218"/>
      <c r="X281" s="209"/>
      <c r="Y281" s="209"/>
      <c r="Z281" s="209"/>
      <c r="AA281" s="209"/>
      <c r="AB281" s="209"/>
      <c r="AC281" s="209"/>
      <c r="AD281" s="209"/>
      <c r="AE281" s="209"/>
      <c r="AF281" s="209"/>
      <c r="AG281" s="209" t="s">
        <v>104</v>
      </c>
      <c r="AH281" s="209"/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1" x14ac:dyDescent="0.2">
      <c r="A282" s="216"/>
      <c r="B282" s="217"/>
      <c r="C282" s="245" t="s">
        <v>356</v>
      </c>
      <c r="D282" s="239"/>
      <c r="E282" s="239"/>
      <c r="F282" s="239"/>
      <c r="G282" s="239"/>
      <c r="H282" s="218"/>
      <c r="I282" s="218"/>
      <c r="J282" s="218"/>
      <c r="K282" s="218"/>
      <c r="L282" s="218"/>
      <c r="M282" s="218"/>
      <c r="N282" s="218"/>
      <c r="O282" s="218"/>
      <c r="P282" s="218"/>
      <c r="Q282" s="218"/>
      <c r="R282" s="218"/>
      <c r="S282" s="218"/>
      <c r="T282" s="218"/>
      <c r="U282" s="218"/>
      <c r="V282" s="218"/>
      <c r="W282" s="218"/>
      <c r="X282" s="209"/>
      <c r="Y282" s="209"/>
      <c r="Z282" s="209"/>
      <c r="AA282" s="209"/>
      <c r="AB282" s="209"/>
      <c r="AC282" s="209"/>
      <c r="AD282" s="209"/>
      <c r="AE282" s="209"/>
      <c r="AF282" s="209"/>
      <c r="AG282" s="209" t="s">
        <v>108</v>
      </c>
      <c r="AH282" s="209"/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 x14ac:dyDescent="0.2">
      <c r="A283" s="229">
        <v>99</v>
      </c>
      <c r="B283" s="230" t="s">
        <v>383</v>
      </c>
      <c r="C283" s="242" t="s">
        <v>384</v>
      </c>
      <c r="D283" s="231" t="s">
        <v>220</v>
      </c>
      <c r="E283" s="232">
        <v>1</v>
      </c>
      <c r="F283" s="233"/>
      <c r="G283" s="234">
        <f>ROUND(E283*F283,2)</f>
        <v>0</v>
      </c>
      <c r="H283" s="233"/>
      <c r="I283" s="234">
        <f>ROUND(E283*H283,2)</f>
        <v>0</v>
      </c>
      <c r="J283" s="233"/>
      <c r="K283" s="234">
        <f>ROUND(E283*J283,2)</f>
        <v>0</v>
      </c>
      <c r="L283" s="234">
        <v>21</v>
      </c>
      <c r="M283" s="234">
        <f>G283*(1+L283/100)</f>
        <v>0</v>
      </c>
      <c r="N283" s="234">
        <v>2.1000000000000003E-3</v>
      </c>
      <c r="O283" s="234">
        <f>ROUND(E283*N283,2)</f>
        <v>0</v>
      </c>
      <c r="P283" s="234">
        <v>0</v>
      </c>
      <c r="Q283" s="234">
        <f>ROUND(E283*P283,2)</f>
        <v>0</v>
      </c>
      <c r="R283" s="234"/>
      <c r="S283" s="234" t="s">
        <v>170</v>
      </c>
      <c r="T283" s="235" t="s">
        <v>171</v>
      </c>
      <c r="U283" s="218">
        <v>0</v>
      </c>
      <c r="V283" s="218">
        <f>ROUND(E283*U283,2)</f>
        <v>0</v>
      </c>
      <c r="W283" s="218"/>
      <c r="X283" s="209"/>
      <c r="Y283" s="209"/>
      <c r="Z283" s="209"/>
      <c r="AA283" s="209"/>
      <c r="AB283" s="209"/>
      <c r="AC283" s="209"/>
      <c r="AD283" s="209"/>
      <c r="AE283" s="209"/>
      <c r="AF283" s="209"/>
      <c r="AG283" s="209" t="s">
        <v>104</v>
      </c>
      <c r="AH283" s="209"/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1" x14ac:dyDescent="0.2">
      <c r="A284" s="216"/>
      <c r="B284" s="217"/>
      <c r="C284" s="245" t="s">
        <v>385</v>
      </c>
      <c r="D284" s="239"/>
      <c r="E284" s="239"/>
      <c r="F284" s="239"/>
      <c r="G284" s="239"/>
      <c r="H284" s="218"/>
      <c r="I284" s="218"/>
      <c r="J284" s="218"/>
      <c r="K284" s="218"/>
      <c r="L284" s="218"/>
      <c r="M284" s="218"/>
      <c r="N284" s="218"/>
      <c r="O284" s="218"/>
      <c r="P284" s="218"/>
      <c r="Q284" s="218"/>
      <c r="R284" s="218"/>
      <c r="S284" s="218"/>
      <c r="T284" s="218"/>
      <c r="U284" s="218"/>
      <c r="V284" s="218"/>
      <c r="W284" s="218"/>
      <c r="X284" s="209"/>
      <c r="Y284" s="209"/>
      <c r="Z284" s="209"/>
      <c r="AA284" s="209"/>
      <c r="AB284" s="209"/>
      <c r="AC284" s="209"/>
      <c r="AD284" s="209"/>
      <c r="AE284" s="209"/>
      <c r="AF284" s="209"/>
      <c r="AG284" s="209" t="s">
        <v>108</v>
      </c>
      <c r="AH284" s="209"/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outlineLevel="1" x14ac:dyDescent="0.2">
      <c r="A285" s="216"/>
      <c r="B285" s="217"/>
      <c r="C285" s="244" t="s">
        <v>386</v>
      </c>
      <c r="D285" s="238"/>
      <c r="E285" s="238"/>
      <c r="F285" s="238"/>
      <c r="G285" s="238"/>
      <c r="H285" s="218"/>
      <c r="I285" s="218"/>
      <c r="J285" s="218"/>
      <c r="K285" s="218"/>
      <c r="L285" s="218"/>
      <c r="M285" s="218"/>
      <c r="N285" s="218"/>
      <c r="O285" s="218"/>
      <c r="P285" s="218"/>
      <c r="Q285" s="218"/>
      <c r="R285" s="218"/>
      <c r="S285" s="218"/>
      <c r="T285" s="218"/>
      <c r="U285" s="218"/>
      <c r="V285" s="218"/>
      <c r="W285" s="218"/>
      <c r="X285" s="209"/>
      <c r="Y285" s="209"/>
      <c r="Z285" s="209"/>
      <c r="AA285" s="209"/>
      <c r="AB285" s="209"/>
      <c r="AC285" s="209"/>
      <c r="AD285" s="209"/>
      <c r="AE285" s="209"/>
      <c r="AF285" s="209"/>
      <c r="AG285" s="209" t="s">
        <v>108</v>
      </c>
      <c r="AH285" s="209"/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spans="1:60" outlineLevel="1" x14ac:dyDescent="0.2">
      <c r="A286" s="216"/>
      <c r="B286" s="217"/>
      <c r="C286" s="244" t="s">
        <v>387</v>
      </c>
      <c r="D286" s="238"/>
      <c r="E286" s="238"/>
      <c r="F286" s="238"/>
      <c r="G286" s="238"/>
      <c r="H286" s="218"/>
      <c r="I286" s="218"/>
      <c r="J286" s="218"/>
      <c r="K286" s="218"/>
      <c r="L286" s="218"/>
      <c r="M286" s="218"/>
      <c r="N286" s="218"/>
      <c r="O286" s="218"/>
      <c r="P286" s="218"/>
      <c r="Q286" s="218"/>
      <c r="R286" s="218"/>
      <c r="S286" s="218"/>
      <c r="T286" s="218"/>
      <c r="U286" s="218"/>
      <c r="V286" s="218"/>
      <c r="W286" s="218"/>
      <c r="X286" s="209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108</v>
      </c>
      <c r="AH286" s="209"/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 outlineLevel="1" x14ac:dyDescent="0.2">
      <c r="A287" s="216"/>
      <c r="B287" s="217"/>
      <c r="C287" s="244" t="s">
        <v>388</v>
      </c>
      <c r="D287" s="238"/>
      <c r="E287" s="238"/>
      <c r="F287" s="238"/>
      <c r="G287" s="238"/>
      <c r="H287" s="218"/>
      <c r="I287" s="218"/>
      <c r="J287" s="218"/>
      <c r="K287" s="218"/>
      <c r="L287" s="218"/>
      <c r="M287" s="218"/>
      <c r="N287" s="218"/>
      <c r="O287" s="218"/>
      <c r="P287" s="218"/>
      <c r="Q287" s="218"/>
      <c r="R287" s="218"/>
      <c r="S287" s="218"/>
      <c r="T287" s="218"/>
      <c r="U287" s="218"/>
      <c r="V287" s="218"/>
      <c r="W287" s="218"/>
      <c r="X287" s="209"/>
      <c r="Y287" s="209"/>
      <c r="Z287" s="209"/>
      <c r="AA287" s="209"/>
      <c r="AB287" s="209"/>
      <c r="AC287" s="209"/>
      <c r="AD287" s="209"/>
      <c r="AE287" s="209"/>
      <c r="AF287" s="209"/>
      <c r="AG287" s="209" t="s">
        <v>108</v>
      </c>
      <c r="AH287" s="209"/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09"/>
      <c r="BB287" s="209"/>
      <c r="BC287" s="209"/>
      <c r="BD287" s="209"/>
      <c r="BE287" s="209"/>
      <c r="BF287" s="209"/>
      <c r="BG287" s="209"/>
      <c r="BH287" s="209"/>
    </row>
    <row r="288" spans="1:60" outlineLevel="1" x14ac:dyDescent="0.2">
      <c r="A288" s="216"/>
      <c r="B288" s="217"/>
      <c r="C288" s="244" t="s">
        <v>389</v>
      </c>
      <c r="D288" s="238"/>
      <c r="E288" s="238"/>
      <c r="F288" s="238"/>
      <c r="G288" s="238"/>
      <c r="H288" s="218"/>
      <c r="I288" s="218"/>
      <c r="J288" s="218"/>
      <c r="K288" s="218"/>
      <c r="L288" s="218"/>
      <c r="M288" s="218"/>
      <c r="N288" s="218"/>
      <c r="O288" s="218"/>
      <c r="P288" s="218"/>
      <c r="Q288" s="218"/>
      <c r="R288" s="218"/>
      <c r="S288" s="218"/>
      <c r="T288" s="218"/>
      <c r="U288" s="218"/>
      <c r="V288" s="218"/>
      <c r="W288" s="218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 t="s">
        <v>108</v>
      </c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spans="1:60" outlineLevel="1" x14ac:dyDescent="0.2">
      <c r="A289" s="216"/>
      <c r="B289" s="217"/>
      <c r="C289" s="244" t="s">
        <v>390</v>
      </c>
      <c r="D289" s="238"/>
      <c r="E289" s="238"/>
      <c r="F289" s="238"/>
      <c r="G289" s="238"/>
      <c r="H289" s="218"/>
      <c r="I289" s="218"/>
      <c r="J289" s="218"/>
      <c r="K289" s="218"/>
      <c r="L289" s="218"/>
      <c r="M289" s="218"/>
      <c r="N289" s="218"/>
      <c r="O289" s="218"/>
      <c r="P289" s="218"/>
      <c r="Q289" s="218"/>
      <c r="R289" s="218"/>
      <c r="S289" s="218"/>
      <c r="T289" s="218"/>
      <c r="U289" s="218"/>
      <c r="V289" s="218"/>
      <c r="W289" s="218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 t="s">
        <v>108</v>
      </c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1" x14ac:dyDescent="0.2">
      <c r="A290" s="216"/>
      <c r="B290" s="217"/>
      <c r="C290" s="244" t="s">
        <v>391</v>
      </c>
      <c r="D290" s="238"/>
      <c r="E290" s="238"/>
      <c r="F290" s="238"/>
      <c r="G290" s="238"/>
      <c r="H290" s="218"/>
      <c r="I290" s="218"/>
      <c r="J290" s="218"/>
      <c r="K290" s="218"/>
      <c r="L290" s="218"/>
      <c r="M290" s="218"/>
      <c r="N290" s="218"/>
      <c r="O290" s="218"/>
      <c r="P290" s="218"/>
      <c r="Q290" s="218"/>
      <c r="R290" s="218"/>
      <c r="S290" s="218"/>
      <c r="T290" s="218"/>
      <c r="U290" s="218"/>
      <c r="V290" s="218"/>
      <c r="W290" s="218"/>
      <c r="X290" s="209"/>
      <c r="Y290" s="209"/>
      <c r="Z290" s="209"/>
      <c r="AA290" s="209"/>
      <c r="AB290" s="209"/>
      <c r="AC290" s="209"/>
      <c r="AD290" s="209"/>
      <c r="AE290" s="209"/>
      <c r="AF290" s="209"/>
      <c r="AG290" s="209" t="s">
        <v>108</v>
      </c>
      <c r="AH290" s="209"/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outlineLevel="1" x14ac:dyDescent="0.2">
      <c r="A291" s="216"/>
      <c r="B291" s="217"/>
      <c r="C291" s="244" t="s">
        <v>392</v>
      </c>
      <c r="D291" s="238"/>
      <c r="E291" s="238"/>
      <c r="F291" s="238"/>
      <c r="G291" s="238"/>
      <c r="H291" s="218"/>
      <c r="I291" s="218"/>
      <c r="J291" s="218"/>
      <c r="K291" s="218"/>
      <c r="L291" s="218"/>
      <c r="M291" s="218"/>
      <c r="N291" s="218"/>
      <c r="O291" s="218"/>
      <c r="P291" s="218"/>
      <c r="Q291" s="218"/>
      <c r="R291" s="218"/>
      <c r="S291" s="218"/>
      <c r="T291" s="218"/>
      <c r="U291" s="218"/>
      <c r="V291" s="218"/>
      <c r="W291" s="218"/>
      <c r="X291" s="209"/>
      <c r="Y291" s="209"/>
      <c r="Z291" s="209"/>
      <c r="AA291" s="209"/>
      <c r="AB291" s="209"/>
      <c r="AC291" s="209"/>
      <c r="AD291" s="209"/>
      <c r="AE291" s="209"/>
      <c r="AF291" s="209"/>
      <c r="AG291" s="209" t="s">
        <v>108</v>
      </c>
      <c r="AH291" s="209"/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spans="1:60" outlineLevel="1" x14ac:dyDescent="0.2">
      <c r="A292" s="216"/>
      <c r="B292" s="217"/>
      <c r="C292" s="244" t="s">
        <v>393</v>
      </c>
      <c r="D292" s="238"/>
      <c r="E292" s="238"/>
      <c r="F292" s="238"/>
      <c r="G292" s="238"/>
      <c r="H292" s="218"/>
      <c r="I292" s="218"/>
      <c r="J292" s="218"/>
      <c r="K292" s="218"/>
      <c r="L292" s="218"/>
      <c r="M292" s="218"/>
      <c r="N292" s="218"/>
      <c r="O292" s="218"/>
      <c r="P292" s="218"/>
      <c r="Q292" s="218"/>
      <c r="R292" s="218"/>
      <c r="S292" s="218"/>
      <c r="T292" s="218"/>
      <c r="U292" s="218"/>
      <c r="V292" s="218"/>
      <c r="W292" s="218"/>
      <c r="X292" s="209"/>
      <c r="Y292" s="209"/>
      <c r="Z292" s="209"/>
      <c r="AA292" s="209"/>
      <c r="AB292" s="209"/>
      <c r="AC292" s="209"/>
      <c r="AD292" s="209"/>
      <c r="AE292" s="209"/>
      <c r="AF292" s="209"/>
      <c r="AG292" s="209" t="s">
        <v>108</v>
      </c>
      <c r="AH292" s="209"/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spans="1:60" outlineLevel="1" x14ac:dyDescent="0.2">
      <c r="A293" s="216"/>
      <c r="B293" s="217"/>
      <c r="C293" s="244" t="s">
        <v>394</v>
      </c>
      <c r="D293" s="238"/>
      <c r="E293" s="238"/>
      <c r="F293" s="238"/>
      <c r="G293" s="238"/>
      <c r="H293" s="218"/>
      <c r="I293" s="218"/>
      <c r="J293" s="218"/>
      <c r="K293" s="218"/>
      <c r="L293" s="218"/>
      <c r="M293" s="218"/>
      <c r="N293" s="218"/>
      <c r="O293" s="218"/>
      <c r="P293" s="218"/>
      <c r="Q293" s="218"/>
      <c r="R293" s="218"/>
      <c r="S293" s="218"/>
      <c r="T293" s="218"/>
      <c r="U293" s="218"/>
      <c r="V293" s="218"/>
      <c r="W293" s="218"/>
      <c r="X293" s="209"/>
      <c r="Y293" s="209"/>
      <c r="Z293" s="209"/>
      <c r="AA293" s="209"/>
      <c r="AB293" s="209"/>
      <c r="AC293" s="209"/>
      <c r="AD293" s="209"/>
      <c r="AE293" s="209"/>
      <c r="AF293" s="209"/>
      <c r="AG293" s="209" t="s">
        <v>108</v>
      </c>
      <c r="AH293" s="209"/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outlineLevel="1" x14ac:dyDescent="0.2">
      <c r="A294" s="216"/>
      <c r="B294" s="217"/>
      <c r="C294" s="244" t="s">
        <v>395</v>
      </c>
      <c r="D294" s="238"/>
      <c r="E294" s="238"/>
      <c r="F294" s="238"/>
      <c r="G294" s="238"/>
      <c r="H294" s="218"/>
      <c r="I294" s="218"/>
      <c r="J294" s="218"/>
      <c r="K294" s="218"/>
      <c r="L294" s="218"/>
      <c r="M294" s="218"/>
      <c r="N294" s="218"/>
      <c r="O294" s="218"/>
      <c r="P294" s="218"/>
      <c r="Q294" s="218"/>
      <c r="R294" s="218"/>
      <c r="S294" s="218"/>
      <c r="T294" s="218"/>
      <c r="U294" s="218"/>
      <c r="V294" s="218"/>
      <c r="W294" s="218"/>
      <c r="X294" s="209"/>
      <c r="Y294" s="209"/>
      <c r="Z294" s="209"/>
      <c r="AA294" s="209"/>
      <c r="AB294" s="209"/>
      <c r="AC294" s="209"/>
      <c r="AD294" s="209"/>
      <c r="AE294" s="209"/>
      <c r="AF294" s="209"/>
      <c r="AG294" s="209" t="s">
        <v>108</v>
      </c>
      <c r="AH294" s="209"/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outlineLevel="1" x14ac:dyDescent="0.2">
      <c r="A295" s="229">
        <v>100</v>
      </c>
      <c r="B295" s="230" t="s">
        <v>396</v>
      </c>
      <c r="C295" s="242" t="s">
        <v>397</v>
      </c>
      <c r="D295" s="231" t="s">
        <v>220</v>
      </c>
      <c r="E295" s="232">
        <v>1</v>
      </c>
      <c r="F295" s="233"/>
      <c r="G295" s="234">
        <f>ROUND(E295*F295,2)</f>
        <v>0</v>
      </c>
      <c r="H295" s="233"/>
      <c r="I295" s="234">
        <f>ROUND(E295*H295,2)</f>
        <v>0</v>
      </c>
      <c r="J295" s="233"/>
      <c r="K295" s="234">
        <f>ROUND(E295*J295,2)</f>
        <v>0</v>
      </c>
      <c r="L295" s="234">
        <v>21</v>
      </c>
      <c r="M295" s="234">
        <f>G295*(1+L295/100)</f>
        <v>0</v>
      </c>
      <c r="N295" s="234">
        <v>3.8000000000000004E-3</v>
      </c>
      <c r="O295" s="234">
        <f>ROUND(E295*N295,2)</f>
        <v>0</v>
      </c>
      <c r="P295" s="234">
        <v>0</v>
      </c>
      <c r="Q295" s="234">
        <f>ROUND(E295*P295,2)</f>
        <v>0</v>
      </c>
      <c r="R295" s="234"/>
      <c r="S295" s="234" t="s">
        <v>170</v>
      </c>
      <c r="T295" s="235" t="s">
        <v>171</v>
      </c>
      <c r="U295" s="218">
        <v>0</v>
      </c>
      <c r="V295" s="218">
        <f>ROUND(E295*U295,2)</f>
        <v>0</v>
      </c>
      <c r="W295" s="218"/>
      <c r="X295" s="209"/>
      <c r="Y295" s="209"/>
      <c r="Z295" s="209"/>
      <c r="AA295" s="209"/>
      <c r="AB295" s="209"/>
      <c r="AC295" s="209"/>
      <c r="AD295" s="209"/>
      <c r="AE295" s="209"/>
      <c r="AF295" s="209"/>
      <c r="AG295" s="209" t="s">
        <v>104</v>
      </c>
      <c r="AH295" s="209"/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ht="22.5" outlineLevel="1" x14ac:dyDescent="0.2">
      <c r="A296" s="216"/>
      <c r="B296" s="217"/>
      <c r="C296" s="245" t="s">
        <v>398</v>
      </c>
      <c r="D296" s="239"/>
      <c r="E296" s="239"/>
      <c r="F296" s="239"/>
      <c r="G296" s="239"/>
      <c r="H296" s="218"/>
      <c r="I296" s="218"/>
      <c r="J296" s="218"/>
      <c r="K296" s="218"/>
      <c r="L296" s="218"/>
      <c r="M296" s="218"/>
      <c r="N296" s="218"/>
      <c r="O296" s="218"/>
      <c r="P296" s="218"/>
      <c r="Q296" s="218"/>
      <c r="R296" s="218"/>
      <c r="S296" s="218"/>
      <c r="T296" s="218"/>
      <c r="U296" s="218"/>
      <c r="V296" s="218"/>
      <c r="W296" s="218"/>
      <c r="X296" s="209"/>
      <c r="Y296" s="209"/>
      <c r="Z296" s="209"/>
      <c r="AA296" s="209"/>
      <c r="AB296" s="209"/>
      <c r="AC296" s="209"/>
      <c r="AD296" s="209"/>
      <c r="AE296" s="209"/>
      <c r="AF296" s="209"/>
      <c r="AG296" s="209" t="s">
        <v>108</v>
      </c>
      <c r="AH296" s="209"/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36" t="str">
        <f>C296</f>
        <v>poréznost 0,1mm, filtrační síto v transparentní jímce, manometr, PN16, Kvs=10,7m3/h, materiál mosaz, vč montáže, viz výkres D.1.4.1-14,15,16,17</v>
      </c>
      <c r="BB296" s="209"/>
      <c r="BC296" s="209"/>
      <c r="BD296" s="209"/>
      <c r="BE296" s="209"/>
      <c r="BF296" s="209"/>
      <c r="BG296" s="209"/>
      <c r="BH296" s="209"/>
    </row>
    <row r="297" spans="1:60" outlineLevel="1" x14ac:dyDescent="0.2">
      <c r="A297" s="229">
        <v>101</v>
      </c>
      <c r="B297" s="230" t="s">
        <v>399</v>
      </c>
      <c r="C297" s="242" t="s">
        <v>400</v>
      </c>
      <c r="D297" s="231" t="s">
        <v>220</v>
      </c>
      <c r="E297" s="232">
        <v>1</v>
      </c>
      <c r="F297" s="233"/>
      <c r="G297" s="234">
        <f>ROUND(E297*F297,2)</f>
        <v>0</v>
      </c>
      <c r="H297" s="233"/>
      <c r="I297" s="234">
        <f>ROUND(E297*H297,2)</f>
        <v>0</v>
      </c>
      <c r="J297" s="233"/>
      <c r="K297" s="234">
        <f>ROUND(E297*J297,2)</f>
        <v>0</v>
      </c>
      <c r="L297" s="234">
        <v>21</v>
      </c>
      <c r="M297" s="234">
        <f>G297*(1+L297/100)</f>
        <v>0</v>
      </c>
      <c r="N297" s="234">
        <v>1.1000000000000001E-3</v>
      </c>
      <c r="O297" s="234">
        <f>ROUND(E297*N297,2)</f>
        <v>0</v>
      </c>
      <c r="P297" s="234">
        <v>0</v>
      </c>
      <c r="Q297" s="234">
        <f>ROUND(E297*P297,2)</f>
        <v>0</v>
      </c>
      <c r="R297" s="234"/>
      <c r="S297" s="234" t="s">
        <v>170</v>
      </c>
      <c r="T297" s="235" t="s">
        <v>171</v>
      </c>
      <c r="U297" s="218">
        <v>0</v>
      </c>
      <c r="V297" s="218">
        <f>ROUND(E297*U297,2)</f>
        <v>0</v>
      </c>
      <c r="W297" s="218"/>
      <c r="X297" s="209"/>
      <c r="Y297" s="209"/>
      <c r="Z297" s="209"/>
      <c r="AA297" s="209"/>
      <c r="AB297" s="209"/>
      <c r="AC297" s="209"/>
      <c r="AD297" s="209"/>
      <c r="AE297" s="209"/>
      <c r="AF297" s="209"/>
      <c r="AG297" s="209" t="s">
        <v>104</v>
      </c>
      <c r="AH297" s="209"/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outlineLevel="1" x14ac:dyDescent="0.2">
      <c r="A298" s="216"/>
      <c r="B298" s="217"/>
      <c r="C298" s="245" t="s">
        <v>401</v>
      </c>
      <c r="D298" s="239"/>
      <c r="E298" s="239"/>
      <c r="F298" s="239"/>
      <c r="G298" s="239"/>
      <c r="H298" s="218"/>
      <c r="I298" s="218"/>
      <c r="J298" s="218"/>
      <c r="K298" s="218"/>
      <c r="L298" s="218"/>
      <c r="M298" s="218"/>
      <c r="N298" s="218"/>
      <c r="O298" s="218"/>
      <c r="P298" s="218"/>
      <c r="Q298" s="218"/>
      <c r="R298" s="218"/>
      <c r="S298" s="218"/>
      <c r="T298" s="218"/>
      <c r="U298" s="218"/>
      <c r="V298" s="218"/>
      <c r="W298" s="218"/>
      <c r="X298" s="209"/>
      <c r="Y298" s="209"/>
      <c r="Z298" s="209"/>
      <c r="AA298" s="209"/>
      <c r="AB298" s="209"/>
      <c r="AC298" s="209"/>
      <c r="AD298" s="209"/>
      <c r="AE298" s="209"/>
      <c r="AF298" s="209"/>
      <c r="AG298" s="209" t="s">
        <v>108</v>
      </c>
      <c r="AH298" s="209"/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outlineLevel="1" x14ac:dyDescent="0.2">
      <c r="A299" s="216"/>
      <c r="B299" s="217"/>
      <c r="C299" s="244" t="s">
        <v>402</v>
      </c>
      <c r="D299" s="238"/>
      <c r="E299" s="238"/>
      <c r="F299" s="238"/>
      <c r="G299" s="238"/>
      <c r="H299" s="218"/>
      <c r="I299" s="218"/>
      <c r="J299" s="218"/>
      <c r="K299" s="218"/>
      <c r="L299" s="218"/>
      <c r="M299" s="218"/>
      <c r="N299" s="218"/>
      <c r="O299" s="218"/>
      <c r="P299" s="218"/>
      <c r="Q299" s="218"/>
      <c r="R299" s="218"/>
      <c r="S299" s="218"/>
      <c r="T299" s="218"/>
      <c r="U299" s="218"/>
      <c r="V299" s="218"/>
      <c r="W299" s="218"/>
      <c r="X299" s="209"/>
      <c r="Y299" s="209"/>
      <c r="Z299" s="209"/>
      <c r="AA299" s="209"/>
      <c r="AB299" s="209"/>
      <c r="AC299" s="209"/>
      <c r="AD299" s="209"/>
      <c r="AE299" s="209"/>
      <c r="AF299" s="209"/>
      <c r="AG299" s="209" t="s">
        <v>108</v>
      </c>
      <c r="AH299" s="209"/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1" x14ac:dyDescent="0.2">
      <c r="A300" s="216"/>
      <c r="B300" s="217"/>
      <c r="C300" s="244" t="s">
        <v>403</v>
      </c>
      <c r="D300" s="238"/>
      <c r="E300" s="238"/>
      <c r="F300" s="238"/>
      <c r="G300" s="238"/>
      <c r="H300" s="218"/>
      <c r="I300" s="218"/>
      <c r="J300" s="218"/>
      <c r="K300" s="218"/>
      <c r="L300" s="218"/>
      <c r="M300" s="218"/>
      <c r="N300" s="218"/>
      <c r="O300" s="218"/>
      <c r="P300" s="218"/>
      <c r="Q300" s="218"/>
      <c r="R300" s="218"/>
      <c r="S300" s="218"/>
      <c r="T300" s="218"/>
      <c r="U300" s="218"/>
      <c r="V300" s="218"/>
      <c r="W300" s="218"/>
      <c r="X300" s="209"/>
      <c r="Y300" s="209"/>
      <c r="Z300" s="209"/>
      <c r="AA300" s="209"/>
      <c r="AB300" s="209"/>
      <c r="AC300" s="209"/>
      <c r="AD300" s="209"/>
      <c r="AE300" s="209"/>
      <c r="AF300" s="209"/>
      <c r="AG300" s="209" t="s">
        <v>108</v>
      </c>
      <c r="AH300" s="209"/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outlineLevel="1" x14ac:dyDescent="0.2">
      <c r="A301" s="216"/>
      <c r="B301" s="217"/>
      <c r="C301" s="244" t="s">
        <v>404</v>
      </c>
      <c r="D301" s="238"/>
      <c r="E301" s="238"/>
      <c r="F301" s="238"/>
      <c r="G301" s="238"/>
      <c r="H301" s="218"/>
      <c r="I301" s="218"/>
      <c r="J301" s="218"/>
      <c r="K301" s="218"/>
      <c r="L301" s="218"/>
      <c r="M301" s="218"/>
      <c r="N301" s="218"/>
      <c r="O301" s="218"/>
      <c r="P301" s="218"/>
      <c r="Q301" s="218"/>
      <c r="R301" s="218"/>
      <c r="S301" s="218"/>
      <c r="T301" s="218"/>
      <c r="U301" s="218"/>
      <c r="V301" s="218"/>
      <c r="W301" s="218"/>
      <c r="X301" s="209"/>
      <c r="Y301" s="209"/>
      <c r="Z301" s="209"/>
      <c r="AA301" s="209"/>
      <c r="AB301" s="209"/>
      <c r="AC301" s="209"/>
      <c r="AD301" s="209"/>
      <c r="AE301" s="209"/>
      <c r="AF301" s="209"/>
      <c r="AG301" s="209" t="s">
        <v>108</v>
      </c>
      <c r="AH301" s="209"/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 outlineLevel="1" x14ac:dyDescent="0.2">
      <c r="A302" s="216"/>
      <c r="B302" s="217"/>
      <c r="C302" s="244" t="s">
        <v>405</v>
      </c>
      <c r="D302" s="238"/>
      <c r="E302" s="238"/>
      <c r="F302" s="238"/>
      <c r="G302" s="238"/>
      <c r="H302" s="218"/>
      <c r="I302" s="218"/>
      <c r="J302" s="218"/>
      <c r="K302" s="218"/>
      <c r="L302" s="218"/>
      <c r="M302" s="218"/>
      <c r="N302" s="218"/>
      <c r="O302" s="218"/>
      <c r="P302" s="218"/>
      <c r="Q302" s="218"/>
      <c r="R302" s="218"/>
      <c r="S302" s="218"/>
      <c r="T302" s="218"/>
      <c r="U302" s="218"/>
      <c r="V302" s="218"/>
      <c r="W302" s="218"/>
      <c r="X302" s="209"/>
      <c r="Y302" s="209"/>
      <c r="Z302" s="209"/>
      <c r="AA302" s="209"/>
      <c r="AB302" s="209"/>
      <c r="AC302" s="209"/>
      <c r="AD302" s="209"/>
      <c r="AE302" s="209"/>
      <c r="AF302" s="209"/>
      <c r="AG302" s="209" t="s">
        <v>108</v>
      </c>
      <c r="AH302" s="209"/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spans="1:60" outlineLevel="1" x14ac:dyDescent="0.2">
      <c r="A303" s="216"/>
      <c r="B303" s="217"/>
      <c r="C303" s="244" t="s">
        <v>406</v>
      </c>
      <c r="D303" s="238"/>
      <c r="E303" s="238"/>
      <c r="F303" s="238"/>
      <c r="G303" s="238"/>
      <c r="H303" s="218"/>
      <c r="I303" s="218"/>
      <c r="J303" s="218"/>
      <c r="K303" s="218"/>
      <c r="L303" s="218"/>
      <c r="M303" s="218"/>
      <c r="N303" s="218"/>
      <c r="O303" s="218"/>
      <c r="P303" s="218"/>
      <c r="Q303" s="218"/>
      <c r="R303" s="218"/>
      <c r="S303" s="218"/>
      <c r="T303" s="218"/>
      <c r="U303" s="218"/>
      <c r="V303" s="218"/>
      <c r="W303" s="218"/>
      <c r="X303" s="209"/>
      <c r="Y303" s="209"/>
      <c r="Z303" s="209"/>
      <c r="AA303" s="209"/>
      <c r="AB303" s="209"/>
      <c r="AC303" s="209"/>
      <c r="AD303" s="209"/>
      <c r="AE303" s="209"/>
      <c r="AF303" s="209"/>
      <c r="AG303" s="209" t="s">
        <v>108</v>
      </c>
      <c r="AH303" s="209"/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outlineLevel="1" x14ac:dyDescent="0.2">
      <c r="A304" s="216"/>
      <c r="B304" s="217"/>
      <c r="C304" s="244" t="s">
        <v>407</v>
      </c>
      <c r="D304" s="238"/>
      <c r="E304" s="238"/>
      <c r="F304" s="238"/>
      <c r="G304" s="238"/>
      <c r="H304" s="218"/>
      <c r="I304" s="218"/>
      <c r="J304" s="218"/>
      <c r="K304" s="218"/>
      <c r="L304" s="218"/>
      <c r="M304" s="218"/>
      <c r="N304" s="218"/>
      <c r="O304" s="218"/>
      <c r="P304" s="218"/>
      <c r="Q304" s="218"/>
      <c r="R304" s="218"/>
      <c r="S304" s="218"/>
      <c r="T304" s="218"/>
      <c r="U304" s="218"/>
      <c r="V304" s="218"/>
      <c r="W304" s="218"/>
      <c r="X304" s="209"/>
      <c r="Y304" s="209"/>
      <c r="Z304" s="209"/>
      <c r="AA304" s="209"/>
      <c r="AB304" s="209"/>
      <c r="AC304" s="209"/>
      <c r="AD304" s="209"/>
      <c r="AE304" s="209"/>
      <c r="AF304" s="209"/>
      <c r="AG304" s="209" t="s">
        <v>108</v>
      </c>
      <c r="AH304" s="209"/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spans="1:60" outlineLevel="1" x14ac:dyDescent="0.2">
      <c r="A305" s="216"/>
      <c r="B305" s="217"/>
      <c r="C305" s="244" t="s">
        <v>522</v>
      </c>
      <c r="D305" s="238"/>
      <c r="E305" s="238"/>
      <c r="F305" s="238"/>
      <c r="G305" s="238"/>
      <c r="H305" s="218"/>
      <c r="I305" s="218"/>
      <c r="J305" s="218"/>
      <c r="K305" s="218"/>
      <c r="L305" s="218"/>
      <c r="M305" s="218"/>
      <c r="N305" s="218"/>
      <c r="O305" s="218"/>
      <c r="P305" s="218"/>
      <c r="Q305" s="218"/>
      <c r="R305" s="218"/>
      <c r="S305" s="218"/>
      <c r="T305" s="218"/>
      <c r="U305" s="218"/>
      <c r="V305" s="218"/>
      <c r="W305" s="218"/>
      <c r="X305" s="209"/>
      <c r="Y305" s="209"/>
      <c r="Z305" s="209"/>
      <c r="AA305" s="209"/>
      <c r="AB305" s="209"/>
      <c r="AC305" s="209"/>
      <c r="AD305" s="209"/>
      <c r="AE305" s="209"/>
      <c r="AF305" s="209"/>
      <c r="AG305" s="209" t="s">
        <v>108</v>
      </c>
      <c r="AH305" s="209"/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outlineLevel="1" x14ac:dyDescent="0.2">
      <c r="A306" s="216"/>
      <c r="B306" s="217"/>
      <c r="C306" s="244" t="s">
        <v>408</v>
      </c>
      <c r="D306" s="238"/>
      <c r="E306" s="238"/>
      <c r="F306" s="238"/>
      <c r="G306" s="238"/>
      <c r="H306" s="218"/>
      <c r="I306" s="218"/>
      <c r="J306" s="218"/>
      <c r="K306" s="218"/>
      <c r="L306" s="218"/>
      <c r="M306" s="218"/>
      <c r="N306" s="218"/>
      <c r="O306" s="218"/>
      <c r="P306" s="218"/>
      <c r="Q306" s="218"/>
      <c r="R306" s="218"/>
      <c r="S306" s="218"/>
      <c r="T306" s="218"/>
      <c r="U306" s="218"/>
      <c r="V306" s="218"/>
      <c r="W306" s="218"/>
      <c r="X306" s="209"/>
      <c r="Y306" s="209"/>
      <c r="Z306" s="209"/>
      <c r="AA306" s="209"/>
      <c r="AB306" s="209"/>
      <c r="AC306" s="209"/>
      <c r="AD306" s="209"/>
      <c r="AE306" s="209"/>
      <c r="AF306" s="209"/>
      <c r="AG306" s="209" t="s">
        <v>108</v>
      </c>
      <c r="AH306" s="209"/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spans="1:60" outlineLevel="1" x14ac:dyDescent="0.2">
      <c r="A307" s="216"/>
      <c r="B307" s="217"/>
      <c r="C307" s="244" t="s">
        <v>409</v>
      </c>
      <c r="D307" s="238"/>
      <c r="E307" s="238"/>
      <c r="F307" s="238"/>
      <c r="G307" s="238"/>
      <c r="H307" s="218"/>
      <c r="I307" s="218"/>
      <c r="J307" s="218"/>
      <c r="K307" s="218"/>
      <c r="L307" s="218"/>
      <c r="M307" s="218"/>
      <c r="N307" s="218"/>
      <c r="O307" s="218"/>
      <c r="P307" s="218"/>
      <c r="Q307" s="218"/>
      <c r="R307" s="218"/>
      <c r="S307" s="218"/>
      <c r="T307" s="218"/>
      <c r="U307" s="218"/>
      <c r="V307" s="218"/>
      <c r="W307" s="218"/>
      <c r="X307" s="209"/>
      <c r="Y307" s="209"/>
      <c r="Z307" s="209"/>
      <c r="AA307" s="209"/>
      <c r="AB307" s="209"/>
      <c r="AC307" s="209"/>
      <c r="AD307" s="209"/>
      <c r="AE307" s="209"/>
      <c r="AF307" s="209"/>
      <c r="AG307" s="209" t="s">
        <v>108</v>
      </c>
      <c r="AH307" s="209"/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spans="1:60" outlineLevel="1" x14ac:dyDescent="0.2">
      <c r="A308" s="216"/>
      <c r="B308" s="217"/>
      <c r="C308" s="244" t="s">
        <v>410</v>
      </c>
      <c r="D308" s="238"/>
      <c r="E308" s="238"/>
      <c r="F308" s="238"/>
      <c r="G308" s="238"/>
      <c r="H308" s="218"/>
      <c r="I308" s="218"/>
      <c r="J308" s="218"/>
      <c r="K308" s="218"/>
      <c r="L308" s="218"/>
      <c r="M308" s="218"/>
      <c r="N308" s="218"/>
      <c r="O308" s="218"/>
      <c r="P308" s="218"/>
      <c r="Q308" s="218"/>
      <c r="R308" s="218"/>
      <c r="S308" s="218"/>
      <c r="T308" s="218"/>
      <c r="U308" s="218"/>
      <c r="V308" s="218"/>
      <c r="W308" s="218"/>
      <c r="X308" s="209"/>
      <c r="Y308" s="209"/>
      <c r="Z308" s="209"/>
      <c r="AA308" s="209"/>
      <c r="AB308" s="209"/>
      <c r="AC308" s="209"/>
      <c r="AD308" s="209"/>
      <c r="AE308" s="209"/>
      <c r="AF308" s="209"/>
      <c r="AG308" s="209" t="s">
        <v>108</v>
      </c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outlineLevel="1" x14ac:dyDescent="0.2">
      <c r="A309" s="216"/>
      <c r="B309" s="217"/>
      <c r="C309" s="244" t="s">
        <v>411</v>
      </c>
      <c r="D309" s="238"/>
      <c r="E309" s="238"/>
      <c r="F309" s="238"/>
      <c r="G309" s="238"/>
      <c r="H309" s="218"/>
      <c r="I309" s="218"/>
      <c r="J309" s="218"/>
      <c r="K309" s="218"/>
      <c r="L309" s="218"/>
      <c r="M309" s="218"/>
      <c r="N309" s="218"/>
      <c r="O309" s="218"/>
      <c r="P309" s="218"/>
      <c r="Q309" s="218"/>
      <c r="R309" s="218"/>
      <c r="S309" s="218"/>
      <c r="T309" s="218"/>
      <c r="U309" s="218"/>
      <c r="V309" s="218"/>
      <c r="W309" s="218"/>
      <c r="X309" s="209"/>
      <c r="Y309" s="209"/>
      <c r="Z309" s="209"/>
      <c r="AA309" s="209"/>
      <c r="AB309" s="209"/>
      <c r="AC309" s="209"/>
      <c r="AD309" s="209"/>
      <c r="AE309" s="209"/>
      <c r="AF309" s="209"/>
      <c r="AG309" s="209" t="s">
        <v>108</v>
      </c>
      <c r="AH309" s="209"/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1" x14ac:dyDescent="0.2">
      <c r="A310" s="216"/>
      <c r="B310" s="217"/>
      <c r="C310" s="244" t="s">
        <v>412</v>
      </c>
      <c r="D310" s="238"/>
      <c r="E310" s="238"/>
      <c r="F310" s="238"/>
      <c r="G310" s="238"/>
      <c r="H310" s="218"/>
      <c r="I310" s="218"/>
      <c r="J310" s="218"/>
      <c r="K310" s="218"/>
      <c r="L310" s="218"/>
      <c r="M310" s="218"/>
      <c r="N310" s="218"/>
      <c r="O310" s="218"/>
      <c r="P310" s="218"/>
      <c r="Q310" s="218"/>
      <c r="R310" s="218"/>
      <c r="S310" s="218"/>
      <c r="T310" s="218"/>
      <c r="U310" s="218"/>
      <c r="V310" s="218"/>
      <c r="W310" s="218"/>
      <c r="X310" s="209"/>
      <c r="Y310" s="209"/>
      <c r="Z310" s="209"/>
      <c r="AA310" s="209"/>
      <c r="AB310" s="209"/>
      <c r="AC310" s="209"/>
      <c r="AD310" s="209"/>
      <c r="AE310" s="209"/>
      <c r="AF310" s="209"/>
      <c r="AG310" s="209" t="s">
        <v>108</v>
      </c>
      <c r="AH310" s="209"/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outlineLevel="1" x14ac:dyDescent="0.2">
      <c r="A311" s="216"/>
      <c r="B311" s="217"/>
      <c r="C311" s="244" t="s">
        <v>413</v>
      </c>
      <c r="D311" s="238"/>
      <c r="E311" s="238"/>
      <c r="F311" s="238"/>
      <c r="G311" s="238"/>
      <c r="H311" s="218"/>
      <c r="I311" s="218"/>
      <c r="J311" s="218"/>
      <c r="K311" s="218"/>
      <c r="L311" s="218"/>
      <c r="M311" s="218"/>
      <c r="N311" s="218"/>
      <c r="O311" s="218"/>
      <c r="P311" s="218"/>
      <c r="Q311" s="218"/>
      <c r="R311" s="218"/>
      <c r="S311" s="218"/>
      <c r="T311" s="218"/>
      <c r="U311" s="218"/>
      <c r="V311" s="218"/>
      <c r="W311" s="218"/>
      <c r="X311" s="209"/>
      <c r="Y311" s="209"/>
      <c r="Z311" s="209"/>
      <c r="AA311" s="209"/>
      <c r="AB311" s="209"/>
      <c r="AC311" s="209"/>
      <c r="AD311" s="209"/>
      <c r="AE311" s="209"/>
      <c r="AF311" s="209"/>
      <c r="AG311" s="209" t="s">
        <v>108</v>
      </c>
      <c r="AH311" s="209"/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spans="1:60" outlineLevel="1" x14ac:dyDescent="0.2">
      <c r="A312" s="216"/>
      <c r="B312" s="217"/>
      <c r="C312" s="246" t="s">
        <v>414</v>
      </c>
      <c r="D312" s="219"/>
      <c r="E312" s="220"/>
      <c r="F312" s="221"/>
      <c r="G312" s="221"/>
      <c r="H312" s="218"/>
      <c r="I312" s="218"/>
      <c r="J312" s="218"/>
      <c r="K312" s="218"/>
      <c r="L312" s="218"/>
      <c r="M312" s="218"/>
      <c r="N312" s="218"/>
      <c r="O312" s="218"/>
      <c r="P312" s="218"/>
      <c r="Q312" s="218"/>
      <c r="R312" s="218"/>
      <c r="S312" s="218"/>
      <c r="T312" s="218"/>
      <c r="U312" s="218"/>
      <c r="V312" s="218"/>
      <c r="W312" s="218"/>
      <c r="X312" s="209"/>
      <c r="Y312" s="209"/>
      <c r="Z312" s="209"/>
      <c r="AA312" s="209"/>
      <c r="AB312" s="209"/>
      <c r="AC312" s="209"/>
      <c r="AD312" s="209"/>
      <c r="AE312" s="209"/>
      <c r="AF312" s="209"/>
      <c r="AG312" s="209" t="s">
        <v>108</v>
      </c>
      <c r="AH312" s="209"/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spans="1:60" outlineLevel="1" x14ac:dyDescent="0.2">
      <c r="A313" s="216"/>
      <c r="B313" s="217"/>
      <c r="C313" s="244" t="s">
        <v>523</v>
      </c>
      <c r="D313" s="238"/>
      <c r="E313" s="238"/>
      <c r="F313" s="238"/>
      <c r="G313" s="238"/>
      <c r="H313" s="218"/>
      <c r="I313" s="218"/>
      <c r="J313" s="218"/>
      <c r="K313" s="218"/>
      <c r="L313" s="218"/>
      <c r="M313" s="218"/>
      <c r="N313" s="218"/>
      <c r="O313" s="218"/>
      <c r="P313" s="218"/>
      <c r="Q313" s="218"/>
      <c r="R313" s="218"/>
      <c r="S313" s="218"/>
      <c r="T313" s="218"/>
      <c r="U313" s="218"/>
      <c r="V313" s="218"/>
      <c r="W313" s="218"/>
      <c r="X313" s="209"/>
      <c r="Y313" s="209"/>
      <c r="Z313" s="209"/>
      <c r="AA313" s="209"/>
      <c r="AB313" s="209"/>
      <c r="AC313" s="209"/>
      <c r="AD313" s="209"/>
      <c r="AE313" s="209"/>
      <c r="AF313" s="209"/>
      <c r="AG313" s="209" t="s">
        <v>108</v>
      </c>
      <c r="AH313" s="209"/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spans="1:60" outlineLevel="1" x14ac:dyDescent="0.2">
      <c r="A314" s="216"/>
      <c r="B314" s="217"/>
      <c r="C314" s="244" t="s">
        <v>415</v>
      </c>
      <c r="D314" s="238"/>
      <c r="E314" s="238"/>
      <c r="F314" s="238"/>
      <c r="G314" s="238"/>
      <c r="H314" s="218"/>
      <c r="I314" s="218"/>
      <c r="J314" s="218"/>
      <c r="K314" s="218"/>
      <c r="L314" s="218"/>
      <c r="M314" s="218"/>
      <c r="N314" s="218"/>
      <c r="O314" s="218"/>
      <c r="P314" s="218"/>
      <c r="Q314" s="218"/>
      <c r="R314" s="218"/>
      <c r="S314" s="218"/>
      <c r="T314" s="218"/>
      <c r="U314" s="218"/>
      <c r="V314" s="218"/>
      <c r="W314" s="218"/>
      <c r="X314" s="209"/>
      <c r="Y314" s="209"/>
      <c r="Z314" s="209"/>
      <c r="AA314" s="209"/>
      <c r="AB314" s="209"/>
      <c r="AC314" s="209"/>
      <c r="AD314" s="209"/>
      <c r="AE314" s="209"/>
      <c r="AF314" s="209"/>
      <c r="AG314" s="209" t="s">
        <v>108</v>
      </c>
      <c r="AH314" s="209"/>
      <c r="AI314" s="209"/>
      <c r="AJ314" s="209"/>
      <c r="AK314" s="209"/>
      <c r="AL314" s="209"/>
      <c r="AM314" s="209"/>
      <c r="AN314" s="209"/>
      <c r="AO314" s="209"/>
      <c r="AP314" s="209"/>
      <c r="AQ314" s="209"/>
      <c r="AR314" s="209"/>
      <c r="AS314" s="209"/>
      <c r="AT314" s="209"/>
      <c r="AU314" s="209"/>
      <c r="AV314" s="209"/>
      <c r="AW314" s="209"/>
      <c r="AX314" s="209"/>
      <c r="AY314" s="209"/>
      <c r="AZ314" s="209"/>
      <c r="BA314" s="209"/>
      <c r="BB314" s="209"/>
      <c r="BC314" s="209"/>
      <c r="BD314" s="209"/>
      <c r="BE314" s="209"/>
      <c r="BF314" s="209"/>
      <c r="BG314" s="209"/>
      <c r="BH314" s="209"/>
    </row>
    <row r="315" spans="1:60" outlineLevel="1" x14ac:dyDescent="0.2">
      <c r="A315" s="216"/>
      <c r="B315" s="217"/>
      <c r="C315" s="244" t="s">
        <v>395</v>
      </c>
      <c r="D315" s="238"/>
      <c r="E315" s="238"/>
      <c r="F315" s="238"/>
      <c r="G315" s="238"/>
      <c r="H315" s="218"/>
      <c r="I315" s="218"/>
      <c r="J315" s="218"/>
      <c r="K315" s="218"/>
      <c r="L315" s="218"/>
      <c r="M315" s="218"/>
      <c r="N315" s="218"/>
      <c r="O315" s="218"/>
      <c r="P315" s="218"/>
      <c r="Q315" s="218"/>
      <c r="R315" s="218"/>
      <c r="S315" s="218"/>
      <c r="T315" s="218"/>
      <c r="U315" s="218"/>
      <c r="V315" s="218"/>
      <c r="W315" s="218"/>
      <c r="X315" s="209"/>
      <c r="Y315" s="209"/>
      <c r="Z315" s="209"/>
      <c r="AA315" s="209"/>
      <c r="AB315" s="209"/>
      <c r="AC315" s="209"/>
      <c r="AD315" s="209"/>
      <c r="AE315" s="209"/>
      <c r="AF315" s="209"/>
      <c r="AG315" s="209" t="s">
        <v>108</v>
      </c>
      <c r="AH315" s="209"/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outlineLevel="1" x14ac:dyDescent="0.2">
      <c r="A316" s="229">
        <v>102</v>
      </c>
      <c r="B316" s="230" t="s">
        <v>416</v>
      </c>
      <c r="C316" s="242" t="s">
        <v>417</v>
      </c>
      <c r="D316" s="231" t="s">
        <v>220</v>
      </c>
      <c r="E316" s="232">
        <v>1</v>
      </c>
      <c r="F316" s="233"/>
      <c r="G316" s="234">
        <f>ROUND(E316*F316,2)</f>
        <v>0</v>
      </c>
      <c r="H316" s="233"/>
      <c r="I316" s="234">
        <f>ROUND(E316*H316,2)</f>
        <v>0</v>
      </c>
      <c r="J316" s="233"/>
      <c r="K316" s="234">
        <f>ROUND(E316*J316,2)</f>
        <v>0</v>
      </c>
      <c r="L316" s="234">
        <v>21</v>
      </c>
      <c r="M316" s="234">
        <f>G316*(1+L316/100)</f>
        <v>0</v>
      </c>
      <c r="N316" s="234">
        <v>2E-3</v>
      </c>
      <c r="O316" s="234">
        <f>ROUND(E316*N316,2)</f>
        <v>0</v>
      </c>
      <c r="P316" s="234">
        <v>0</v>
      </c>
      <c r="Q316" s="234">
        <f>ROUND(E316*P316,2)</f>
        <v>0</v>
      </c>
      <c r="R316" s="234"/>
      <c r="S316" s="234" t="s">
        <v>170</v>
      </c>
      <c r="T316" s="235" t="s">
        <v>171</v>
      </c>
      <c r="U316" s="218">
        <v>0</v>
      </c>
      <c r="V316" s="218">
        <f>ROUND(E316*U316,2)</f>
        <v>0</v>
      </c>
      <c r="W316" s="218"/>
      <c r="X316" s="209"/>
      <c r="Y316" s="209"/>
      <c r="Z316" s="209"/>
      <c r="AA316" s="209"/>
      <c r="AB316" s="209"/>
      <c r="AC316" s="209"/>
      <c r="AD316" s="209"/>
      <c r="AE316" s="209"/>
      <c r="AF316" s="209"/>
      <c r="AG316" s="209" t="s">
        <v>104</v>
      </c>
      <c r="AH316" s="209"/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spans="1:60" outlineLevel="1" x14ac:dyDescent="0.2">
      <c r="A317" s="216"/>
      <c r="B317" s="217"/>
      <c r="C317" s="245" t="s">
        <v>418</v>
      </c>
      <c r="D317" s="239"/>
      <c r="E317" s="239"/>
      <c r="F317" s="239"/>
      <c r="G317" s="239"/>
      <c r="H317" s="218"/>
      <c r="I317" s="218"/>
      <c r="J317" s="218"/>
      <c r="K317" s="218"/>
      <c r="L317" s="218"/>
      <c r="M317" s="218"/>
      <c r="N317" s="218"/>
      <c r="O317" s="218"/>
      <c r="P317" s="218"/>
      <c r="Q317" s="218"/>
      <c r="R317" s="218"/>
      <c r="S317" s="218"/>
      <c r="T317" s="218"/>
      <c r="U317" s="218"/>
      <c r="V317" s="218"/>
      <c r="W317" s="218"/>
      <c r="X317" s="209"/>
      <c r="Y317" s="209"/>
      <c r="Z317" s="209"/>
      <c r="AA317" s="209"/>
      <c r="AB317" s="209"/>
      <c r="AC317" s="209"/>
      <c r="AD317" s="209"/>
      <c r="AE317" s="209"/>
      <c r="AF317" s="209"/>
      <c r="AG317" s="209" t="s">
        <v>108</v>
      </c>
      <c r="AH317" s="209"/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1" x14ac:dyDescent="0.2">
      <c r="A318" s="216"/>
      <c r="B318" s="217"/>
      <c r="C318" s="244" t="s">
        <v>419</v>
      </c>
      <c r="D318" s="238"/>
      <c r="E318" s="238"/>
      <c r="F318" s="238"/>
      <c r="G318" s="238"/>
      <c r="H318" s="218"/>
      <c r="I318" s="218"/>
      <c r="J318" s="218"/>
      <c r="K318" s="218"/>
      <c r="L318" s="218"/>
      <c r="M318" s="218"/>
      <c r="N318" s="218"/>
      <c r="O318" s="218"/>
      <c r="P318" s="218"/>
      <c r="Q318" s="218"/>
      <c r="R318" s="218"/>
      <c r="S318" s="218"/>
      <c r="T318" s="218"/>
      <c r="U318" s="218"/>
      <c r="V318" s="218"/>
      <c r="W318" s="218"/>
      <c r="X318" s="209"/>
      <c r="Y318" s="209"/>
      <c r="Z318" s="209"/>
      <c r="AA318" s="209"/>
      <c r="AB318" s="209"/>
      <c r="AC318" s="209"/>
      <c r="AD318" s="209"/>
      <c r="AE318" s="209"/>
      <c r="AF318" s="209"/>
      <c r="AG318" s="209" t="s">
        <v>108</v>
      </c>
      <c r="AH318" s="209"/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 outlineLevel="1" x14ac:dyDescent="0.2">
      <c r="A319" s="216"/>
      <c r="B319" s="217"/>
      <c r="C319" s="244" t="s">
        <v>420</v>
      </c>
      <c r="D319" s="238"/>
      <c r="E319" s="238"/>
      <c r="F319" s="238"/>
      <c r="G319" s="238"/>
      <c r="H319" s="218"/>
      <c r="I319" s="218"/>
      <c r="J319" s="218"/>
      <c r="K319" s="218"/>
      <c r="L319" s="218"/>
      <c r="M319" s="218"/>
      <c r="N319" s="218"/>
      <c r="O319" s="218"/>
      <c r="P319" s="218"/>
      <c r="Q319" s="218"/>
      <c r="R319" s="218"/>
      <c r="S319" s="218"/>
      <c r="T319" s="218"/>
      <c r="U319" s="218"/>
      <c r="V319" s="218"/>
      <c r="W319" s="218"/>
      <c r="X319" s="209"/>
      <c r="Y319" s="209"/>
      <c r="Z319" s="209"/>
      <c r="AA319" s="209"/>
      <c r="AB319" s="209"/>
      <c r="AC319" s="209"/>
      <c r="AD319" s="209"/>
      <c r="AE319" s="209"/>
      <c r="AF319" s="209"/>
      <c r="AG319" s="209" t="s">
        <v>108</v>
      </c>
      <c r="AH319" s="209"/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spans="1:60" outlineLevel="1" x14ac:dyDescent="0.2">
      <c r="A320" s="216"/>
      <c r="B320" s="217"/>
      <c r="C320" s="244" t="s">
        <v>421</v>
      </c>
      <c r="D320" s="238"/>
      <c r="E320" s="238"/>
      <c r="F320" s="238"/>
      <c r="G320" s="238"/>
      <c r="H320" s="218"/>
      <c r="I320" s="218"/>
      <c r="J320" s="218"/>
      <c r="K320" s="218"/>
      <c r="L320" s="218"/>
      <c r="M320" s="218"/>
      <c r="N320" s="218"/>
      <c r="O320" s="218"/>
      <c r="P320" s="218"/>
      <c r="Q320" s="218"/>
      <c r="R320" s="218"/>
      <c r="S320" s="218"/>
      <c r="T320" s="218"/>
      <c r="U320" s="218"/>
      <c r="V320" s="218"/>
      <c r="W320" s="218"/>
      <c r="X320" s="209"/>
      <c r="Y320" s="209"/>
      <c r="Z320" s="209"/>
      <c r="AA320" s="209"/>
      <c r="AB320" s="209"/>
      <c r="AC320" s="209"/>
      <c r="AD320" s="209"/>
      <c r="AE320" s="209"/>
      <c r="AF320" s="209"/>
      <c r="AG320" s="209" t="s">
        <v>108</v>
      </c>
      <c r="AH320" s="209"/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spans="1:60" outlineLevel="1" x14ac:dyDescent="0.2">
      <c r="A321" s="216"/>
      <c r="B321" s="217"/>
      <c r="C321" s="244" t="s">
        <v>422</v>
      </c>
      <c r="D321" s="238"/>
      <c r="E321" s="238"/>
      <c r="F321" s="238"/>
      <c r="G321" s="238"/>
      <c r="H321" s="218"/>
      <c r="I321" s="218"/>
      <c r="J321" s="218"/>
      <c r="K321" s="218"/>
      <c r="L321" s="218"/>
      <c r="M321" s="218"/>
      <c r="N321" s="218"/>
      <c r="O321" s="218"/>
      <c r="P321" s="218"/>
      <c r="Q321" s="218"/>
      <c r="R321" s="218"/>
      <c r="S321" s="218"/>
      <c r="T321" s="218"/>
      <c r="U321" s="218"/>
      <c r="V321" s="218"/>
      <c r="W321" s="218"/>
      <c r="X321" s="209"/>
      <c r="Y321" s="209"/>
      <c r="Z321" s="209"/>
      <c r="AA321" s="209"/>
      <c r="AB321" s="209"/>
      <c r="AC321" s="209"/>
      <c r="AD321" s="209"/>
      <c r="AE321" s="209"/>
      <c r="AF321" s="209"/>
      <c r="AG321" s="209" t="s">
        <v>108</v>
      </c>
      <c r="AH321" s="209"/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spans="1:60" outlineLevel="1" x14ac:dyDescent="0.2">
      <c r="A322" s="216"/>
      <c r="B322" s="217"/>
      <c r="C322" s="244" t="s">
        <v>423</v>
      </c>
      <c r="D322" s="238"/>
      <c r="E322" s="238"/>
      <c r="F322" s="238"/>
      <c r="G322" s="238"/>
      <c r="H322" s="218"/>
      <c r="I322" s="218"/>
      <c r="J322" s="218"/>
      <c r="K322" s="218"/>
      <c r="L322" s="218"/>
      <c r="M322" s="218"/>
      <c r="N322" s="218"/>
      <c r="O322" s="218"/>
      <c r="P322" s="218"/>
      <c r="Q322" s="218"/>
      <c r="R322" s="218"/>
      <c r="S322" s="218"/>
      <c r="T322" s="218"/>
      <c r="U322" s="218"/>
      <c r="V322" s="218"/>
      <c r="W322" s="218"/>
      <c r="X322" s="209"/>
      <c r="Y322" s="209"/>
      <c r="Z322" s="209"/>
      <c r="AA322" s="209"/>
      <c r="AB322" s="209"/>
      <c r="AC322" s="209"/>
      <c r="AD322" s="209"/>
      <c r="AE322" s="209"/>
      <c r="AF322" s="209"/>
      <c r="AG322" s="209" t="s">
        <v>108</v>
      </c>
      <c r="AH322" s="209"/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outlineLevel="1" x14ac:dyDescent="0.2">
      <c r="A323" s="216"/>
      <c r="B323" s="217"/>
      <c r="C323" s="244" t="s">
        <v>424</v>
      </c>
      <c r="D323" s="238"/>
      <c r="E323" s="238"/>
      <c r="F323" s="238"/>
      <c r="G323" s="238"/>
      <c r="H323" s="218"/>
      <c r="I323" s="218"/>
      <c r="J323" s="218"/>
      <c r="K323" s="218"/>
      <c r="L323" s="218"/>
      <c r="M323" s="218"/>
      <c r="N323" s="218"/>
      <c r="O323" s="218"/>
      <c r="P323" s="218"/>
      <c r="Q323" s="218"/>
      <c r="R323" s="218"/>
      <c r="S323" s="218"/>
      <c r="T323" s="218"/>
      <c r="U323" s="218"/>
      <c r="V323" s="218"/>
      <c r="W323" s="218"/>
      <c r="X323" s="209"/>
      <c r="Y323" s="209"/>
      <c r="Z323" s="209"/>
      <c r="AA323" s="209"/>
      <c r="AB323" s="209"/>
      <c r="AC323" s="209"/>
      <c r="AD323" s="209"/>
      <c r="AE323" s="209"/>
      <c r="AF323" s="209"/>
      <c r="AG323" s="209" t="s">
        <v>108</v>
      </c>
      <c r="AH323" s="209"/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1" x14ac:dyDescent="0.2">
      <c r="A324" s="216"/>
      <c r="B324" s="217"/>
      <c r="C324" s="244" t="s">
        <v>425</v>
      </c>
      <c r="D324" s="238"/>
      <c r="E324" s="238"/>
      <c r="F324" s="238"/>
      <c r="G324" s="238"/>
      <c r="H324" s="218"/>
      <c r="I324" s="218"/>
      <c r="J324" s="218"/>
      <c r="K324" s="218"/>
      <c r="L324" s="218"/>
      <c r="M324" s="218"/>
      <c r="N324" s="218"/>
      <c r="O324" s="218"/>
      <c r="P324" s="218"/>
      <c r="Q324" s="218"/>
      <c r="R324" s="218"/>
      <c r="S324" s="218"/>
      <c r="T324" s="218"/>
      <c r="U324" s="218"/>
      <c r="V324" s="218"/>
      <c r="W324" s="218"/>
      <c r="X324" s="209"/>
      <c r="Y324" s="209"/>
      <c r="Z324" s="209"/>
      <c r="AA324" s="209"/>
      <c r="AB324" s="209"/>
      <c r="AC324" s="209"/>
      <c r="AD324" s="209"/>
      <c r="AE324" s="209"/>
      <c r="AF324" s="209"/>
      <c r="AG324" s="209" t="s">
        <v>108</v>
      </c>
      <c r="AH324" s="209"/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outlineLevel="1" x14ac:dyDescent="0.2">
      <c r="A325" s="216"/>
      <c r="B325" s="217"/>
      <c r="C325" s="244" t="s">
        <v>524</v>
      </c>
      <c r="D325" s="238"/>
      <c r="E325" s="238"/>
      <c r="F325" s="238"/>
      <c r="G325" s="238"/>
      <c r="H325" s="218"/>
      <c r="I325" s="218"/>
      <c r="J325" s="218"/>
      <c r="K325" s="218"/>
      <c r="L325" s="218"/>
      <c r="M325" s="218"/>
      <c r="N325" s="218"/>
      <c r="O325" s="218"/>
      <c r="P325" s="218"/>
      <c r="Q325" s="218"/>
      <c r="R325" s="218"/>
      <c r="S325" s="218"/>
      <c r="T325" s="218"/>
      <c r="U325" s="218"/>
      <c r="V325" s="218"/>
      <c r="W325" s="218"/>
      <c r="X325" s="209"/>
      <c r="Y325" s="209"/>
      <c r="Z325" s="209"/>
      <c r="AA325" s="209"/>
      <c r="AB325" s="209"/>
      <c r="AC325" s="209"/>
      <c r="AD325" s="209"/>
      <c r="AE325" s="209"/>
      <c r="AF325" s="209"/>
      <c r="AG325" s="209" t="s">
        <v>108</v>
      </c>
      <c r="AH325" s="209"/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outlineLevel="1" x14ac:dyDescent="0.2">
      <c r="A326" s="216"/>
      <c r="B326" s="217"/>
      <c r="C326" s="244" t="s">
        <v>426</v>
      </c>
      <c r="D326" s="238"/>
      <c r="E326" s="238"/>
      <c r="F326" s="238"/>
      <c r="G326" s="238"/>
      <c r="H326" s="218"/>
      <c r="I326" s="218"/>
      <c r="J326" s="218"/>
      <c r="K326" s="218"/>
      <c r="L326" s="218"/>
      <c r="M326" s="218"/>
      <c r="N326" s="218"/>
      <c r="O326" s="218"/>
      <c r="P326" s="218"/>
      <c r="Q326" s="218"/>
      <c r="R326" s="218"/>
      <c r="S326" s="218"/>
      <c r="T326" s="218"/>
      <c r="U326" s="218"/>
      <c r="V326" s="218"/>
      <c r="W326" s="218"/>
      <c r="X326" s="209"/>
      <c r="Y326" s="209"/>
      <c r="Z326" s="209"/>
      <c r="AA326" s="209"/>
      <c r="AB326" s="209"/>
      <c r="AC326" s="209"/>
      <c r="AD326" s="209"/>
      <c r="AE326" s="209"/>
      <c r="AF326" s="209"/>
      <c r="AG326" s="209" t="s">
        <v>108</v>
      </c>
      <c r="AH326" s="209"/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1" x14ac:dyDescent="0.2">
      <c r="A327" s="216"/>
      <c r="B327" s="217"/>
      <c r="C327" s="244" t="s">
        <v>427</v>
      </c>
      <c r="D327" s="238"/>
      <c r="E327" s="238"/>
      <c r="F327" s="238"/>
      <c r="G327" s="238"/>
      <c r="H327" s="218"/>
      <c r="I327" s="218"/>
      <c r="J327" s="218"/>
      <c r="K327" s="218"/>
      <c r="L327" s="218"/>
      <c r="M327" s="218"/>
      <c r="N327" s="218"/>
      <c r="O327" s="218"/>
      <c r="P327" s="218"/>
      <c r="Q327" s="218"/>
      <c r="R327" s="218"/>
      <c r="S327" s="218"/>
      <c r="T327" s="218"/>
      <c r="U327" s="218"/>
      <c r="V327" s="218"/>
      <c r="W327" s="218"/>
      <c r="X327" s="209"/>
      <c r="Y327" s="209"/>
      <c r="Z327" s="209"/>
      <c r="AA327" s="209"/>
      <c r="AB327" s="209"/>
      <c r="AC327" s="209"/>
      <c r="AD327" s="209"/>
      <c r="AE327" s="209"/>
      <c r="AF327" s="209"/>
      <c r="AG327" s="209" t="s">
        <v>108</v>
      </c>
      <c r="AH327" s="209"/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1" x14ac:dyDescent="0.2">
      <c r="A328" s="216"/>
      <c r="B328" s="217"/>
      <c r="C328" s="244" t="s">
        <v>395</v>
      </c>
      <c r="D328" s="238"/>
      <c r="E328" s="238"/>
      <c r="F328" s="238"/>
      <c r="G328" s="238"/>
      <c r="H328" s="218"/>
      <c r="I328" s="218"/>
      <c r="J328" s="218"/>
      <c r="K328" s="218"/>
      <c r="L328" s="218"/>
      <c r="M328" s="218"/>
      <c r="N328" s="218"/>
      <c r="O328" s="218"/>
      <c r="P328" s="218"/>
      <c r="Q328" s="218"/>
      <c r="R328" s="218"/>
      <c r="S328" s="218"/>
      <c r="T328" s="218"/>
      <c r="U328" s="218"/>
      <c r="V328" s="218"/>
      <c r="W328" s="218"/>
      <c r="X328" s="209"/>
      <c r="Y328" s="209"/>
      <c r="Z328" s="209"/>
      <c r="AA328" s="209"/>
      <c r="AB328" s="209"/>
      <c r="AC328" s="209"/>
      <c r="AD328" s="209"/>
      <c r="AE328" s="209"/>
      <c r="AF328" s="209"/>
      <c r="AG328" s="209" t="s">
        <v>108</v>
      </c>
      <c r="AH328" s="209"/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 outlineLevel="1" x14ac:dyDescent="0.2">
      <c r="A329" s="229">
        <v>103</v>
      </c>
      <c r="B329" s="230" t="s">
        <v>428</v>
      </c>
      <c r="C329" s="242" t="s">
        <v>429</v>
      </c>
      <c r="D329" s="231" t="s">
        <v>220</v>
      </c>
      <c r="E329" s="232">
        <v>1</v>
      </c>
      <c r="F329" s="233"/>
      <c r="G329" s="234">
        <f>ROUND(E329*F329,2)</f>
        <v>0</v>
      </c>
      <c r="H329" s="233"/>
      <c r="I329" s="234">
        <f>ROUND(E329*H329,2)</f>
        <v>0</v>
      </c>
      <c r="J329" s="233"/>
      <c r="K329" s="234">
        <f>ROUND(E329*J329,2)</f>
        <v>0</v>
      </c>
      <c r="L329" s="234">
        <v>21</v>
      </c>
      <c r="M329" s="234">
        <f>G329*(1+L329/100)</f>
        <v>0</v>
      </c>
      <c r="N329" s="234">
        <v>1.5000000000000001E-2</v>
      </c>
      <c r="O329" s="234">
        <f>ROUND(E329*N329,2)</f>
        <v>0.02</v>
      </c>
      <c r="P329" s="234">
        <v>0</v>
      </c>
      <c r="Q329" s="234">
        <f>ROUND(E329*P329,2)</f>
        <v>0</v>
      </c>
      <c r="R329" s="234"/>
      <c r="S329" s="234" t="s">
        <v>170</v>
      </c>
      <c r="T329" s="235" t="s">
        <v>171</v>
      </c>
      <c r="U329" s="218">
        <v>0</v>
      </c>
      <c r="V329" s="218">
        <f>ROUND(E329*U329,2)</f>
        <v>0</v>
      </c>
      <c r="W329" s="218"/>
      <c r="X329" s="209"/>
      <c r="Y329" s="209"/>
      <c r="Z329" s="209"/>
      <c r="AA329" s="209"/>
      <c r="AB329" s="209"/>
      <c r="AC329" s="209"/>
      <c r="AD329" s="209"/>
      <c r="AE329" s="209"/>
      <c r="AF329" s="209"/>
      <c r="AG329" s="209" t="s">
        <v>104</v>
      </c>
      <c r="AH329" s="209"/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spans="1:60" outlineLevel="1" x14ac:dyDescent="0.2">
      <c r="A330" s="216"/>
      <c r="B330" s="217"/>
      <c r="C330" s="245" t="s">
        <v>430</v>
      </c>
      <c r="D330" s="239"/>
      <c r="E330" s="239"/>
      <c r="F330" s="239"/>
      <c r="G330" s="239"/>
      <c r="H330" s="218"/>
      <c r="I330" s="218"/>
      <c r="J330" s="218"/>
      <c r="K330" s="218"/>
      <c r="L330" s="218"/>
      <c r="M330" s="218"/>
      <c r="N330" s="218"/>
      <c r="O330" s="218"/>
      <c r="P330" s="218"/>
      <c r="Q330" s="218"/>
      <c r="R330" s="218"/>
      <c r="S330" s="218"/>
      <c r="T330" s="218"/>
      <c r="U330" s="218"/>
      <c r="V330" s="218"/>
      <c r="W330" s="218"/>
      <c r="X330" s="209"/>
      <c r="Y330" s="209"/>
      <c r="Z330" s="209"/>
      <c r="AA330" s="209"/>
      <c r="AB330" s="209"/>
      <c r="AC330" s="209"/>
      <c r="AD330" s="209"/>
      <c r="AE330" s="209"/>
      <c r="AF330" s="209"/>
      <c r="AG330" s="209" t="s">
        <v>108</v>
      </c>
      <c r="AH330" s="209"/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outlineLevel="1" x14ac:dyDescent="0.2">
      <c r="A331" s="216"/>
      <c r="B331" s="217"/>
      <c r="C331" s="244" t="s">
        <v>431</v>
      </c>
      <c r="D331" s="238"/>
      <c r="E331" s="238"/>
      <c r="F331" s="238"/>
      <c r="G331" s="238"/>
      <c r="H331" s="218"/>
      <c r="I331" s="218"/>
      <c r="J331" s="218"/>
      <c r="K331" s="218"/>
      <c r="L331" s="218"/>
      <c r="M331" s="218"/>
      <c r="N331" s="218"/>
      <c r="O331" s="218"/>
      <c r="P331" s="218"/>
      <c r="Q331" s="218"/>
      <c r="R331" s="218"/>
      <c r="S331" s="218"/>
      <c r="T331" s="218"/>
      <c r="U331" s="218"/>
      <c r="V331" s="218"/>
      <c r="W331" s="218"/>
      <c r="X331" s="209"/>
      <c r="Y331" s="209"/>
      <c r="Z331" s="209"/>
      <c r="AA331" s="209"/>
      <c r="AB331" s="209"/>
      <c r="AC331" s="209"/>
      <c r="AD331" s="209"/>
      <c r="AE331" s="209"/>
      <c r="AF331" s="209"/>
      <c r="AG331" s="209" t="s">
        <v>108</v>
      </c>
      <c r="AH331" s="209"/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spans="1:60" outlineLevel="1" x14ac:dyDescent="0.2">
      <c r="A332" s="216"/>
      <c r="B332" s="217"/>
      <c r="C332" s="244" t="s">
        <v>432</v>
      </c>
      <c r="D332" s="238"/>
      <c r="E332" s="238"/>
      <c r="F332" s="238"/>
      <c r="G332" s="238"/>
      <c r="H332" s="218"/>
      <c r="I332" s="218"/>
      <c r="J332" s="218"/>
      <c r="K332" s="218"/>
      <c r="L332" s="218"/>
      <c r="M332" s="218"/>
      <c r="N332" s="218"/>
      <c r="O332" s="218"/>
      <c r="P332" s="218"/>
      <c r="Q332" s="218"/>
      <c r="R332" s="218"/>
      <c r="S332" s="218"/>
      <c r="T332" s="218"/>
      <c r="U332" s="218"/>
      <c r="V332" s="218"/>
      <c r="W332" s="218"/>
      <c r="X332" s="209"/>
      <c r="Y332" s="209"/>
      <c r="Z332" s="209"/>
      <c r="AA332" s="209"/>
      <c r="AB332" s="209"/>
      <c r="AC332" s="209"/>
      <c r="AD332" s="209"/>
      <c r="AE332" s="209"/>
      <c r="AF332" s="209"/>
      <c r="AG332" s="209" t="s">
        <v>108</v>
      </c>
      <c r="AH332" s="209"/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outlineLevel="1" x14ac:dyDescent="0.2">
      <c r="A333" s="216"/>
      <c r="B333" s="217"/>
      <c r="C333" s="244" t="s">
        <v>433</v>
      </c>
      <c r="D333" s="238"/>
      <c r="E333" s="238"/>
      <c r="F333" s="238"/>
      <c r="G333" s="238"/>
      <c r="H333" s="218"/>
      <c r="I333" s="218"/>
      <c r="J333" s="218"/>
      <c r="K333" s="218"/>
      <c r="L333" s="218"/>
      <c r="M333" s="218"/>
      <c r="N333" s="218"/>
      <c r="O333" s="218"/>
      <c r="P333" s="218"/>
      <c r="Q333" s="218"/>
      <c r="R333" s="218"/>
      <c r="S333" s="218"/>
      <c r="T333" s="218"/>
      <c r="U333" s="218"/>
      <c r="V333" s="218"/>
      <c r="W333" s="218"/>
      <c r="X333" s="209"/>
      <c r="Y333" s="209"/>
      <c r="Z333" s="209"/>
      <c r="AA333" s="209"/>
      <c r="AB333" s="209"/>
      <c r="AC333" s="209"/>
      <c r="AD333" s="209"/>
      <c r="AE333" s="209"/>
      <c r="AF333" s="209"/>
      <c r="AG333" s="209" t="s">
        <v>108</v>
      </c>
      <c r="AH333" s="209"/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spans="1:60" outlineLevel="1" x14ac:dyDescent="0.2">
      <c r="A334" s="216"/>
      <c r="B334" s="217"/>
      <c r="C334" s="244" t="s">
        <v>434</v>
      </c>
      <c r="D334" s="238"/>
      <c r="E334" s="238"/>
      <c r="F334" s="238"/>
      <c r="G334" s="238"/>
      <c r="H334" s="218"/>
      <c r="I334" s="218"/>
      <c r="J334" s="218"/>
      <c r="K334" s="218"/>
      <c r="L334" s="218"/>
      <c r="M334" s="218"/>
      <c r="N334" s="218"/>
      <c r="O334" s="218"/>
      <c r="P334" s="218"/>
      <c r="Q334" s="218"/>
      <c r="R334" s="218"/>
      <c r="S334" s="218"/>
      <c r="T334" s="218"/>
      <c r="U334" s="218"/>
      <c r="V334" s="218"/>
      <c r="W334" s="218"/>
      <c r="X334" s="209"/>
      <c r="Y334" s="209"/>
      <c r="Z334" s="209"/>
      <c r="AA334" s="209"/>
      <c r="AB334" s="209"/>
      <c r="AC334" s="209"/>
      <c r="AD334" s="209"/>
      <c r="AE334" s="209"/>
      <c r="AF334" s="209"/>
      <c r="AG334" s="209" t="s">
        <v>108</v>
      </c>
      <c r="AH334" s="209"/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1" x14ac:dyDescent="0.2">
      <c r="A335" s="216"/>
      <c r="B335" s="217"/>
      <c r="C335" s="244" t="s">
        <v>420</v>
      </c>
      <c r="D335" s="238"/>
      <c r="E335" s="238"/>
      <c r="F335" s="238"/>
      <c r="G335" s="238"/>
      <c r="H335" s="218"/>
      <c r="I335" s="218"/>
      <c r="J335" s="218"/>
      <c r="K335" s="218"/>
      <c r="L335" s="218"/>
      <c r="M335" s="218"/>
      <c r="N335" s="218"/>
      <c r="O335" s="218"/>
      <c r="P335" s="218"/>
      <c r="Q335" s="218"/>
      <c r="R335" s="218"/>
      <c r="S335" s="218"/>
      <c r="T335" s="218"/>
      <c r="U335" s="218"/>
      <c r="V335" s="218"/>
      <c r="W335" s="218"/>
      <c r="X335" s="209"/>
      <c r="Y335" s="209"/>
      <c r="Z335" s="209"/>
      <c r="AA335" s="209"/>
      <c r="AB335" s="209"/>
      <c r="AC335" s="209"/>
      <c r="AD335" s="209"/>
      <c r="AE335" s="209"/>
      <c r="AF335" s="209"/>
      <c r="AG335" s="209" t="s">
        <v>108</v>
      </c>
      <c r="AH335" s="209"/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 outlineLevel="1" x14ac:dyDescent="0.2">
      <c r="A336" s="216"/>
      <c r="B336" s="217"/>
      <c r="C336" s="244" t="s">
        <v>435</v>
      </c>
      <c r="D336" s="238"/>
      <c r="E336" s="238"/>
      <c r="F336" s="238"/>
      <c r="G336" s="238"/>
      <c r="H336" s="218"/>
      <c r="I336" s="218"/>
      <c r="J336" s="218"/>
      <c r="K336" s="218"/>
      <c r="L336" s="218"/>
      <c r="M336" s="218"/>
      <c r="N336" s="218"/>
      <c r="O336" s="218"/>
      <c r="P336" s="218"/>
      <c r="Q336" s="218"/>
      <c r="R336" s="218"/>
      <c r="S336" s="218"/>
      <c r="T336" s="218"/>
      <c r="U336" s="218"/>
      <c r="V336" s="218"/>
      <c r="W336" s="218"/>
      <c r="X336" s="209"/>
      <c r="Y336" s="209"/>
      <c r="Z336" s="209"/>
      <c r="AA336" s="209"/>
      <c r="AB336" s="209"/>
      <c r="AC336" s="209"/>
      <c r="AD336" s="209"/>
      <c r="AE336" s="209"/>
      <c r="AF336" s="209"/>
      <c r="AG336" s="209" t="s">
        <v>108</v>
      </c>
      <c r="AH336" s="209"/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spans="1:60" outlineLevel="1" x14ac:dyDescent="0.2">
      <c r="A337" s="216"/>
      <c r="B337" s="217"/>
      <c r="C337" s="244" t="s">
        <v>395</v>
      </c>
      <c r="D337" s="238"/>
      <c r="E337" s="238"/>
      <c r="F337" s="238"/>
      <c r="G337" s="238"/>
      <c r="H337" s="218"/>
      <c r="I337" s="218"/>
      <c r="J337" s="218"/>
      <c r="K337" s="218"/>
      <c r="L337" s="218"/>
      <c r="M337" s="218"/>
      <c r="N337" s="218"/>
      <c r="O337" s="218"/>
      <c r="P337" s="218"/>
      <c r="Q337" s="218"/>
      <c r="R337" s="218"/>
      <c r="S337" s="218"/>
      <c r="T337" s="218"/>
      <c r="U337" s="218"/>
      <c r="V337" s="218"/>
      <c r="W337" s="218"/>
      <c r="X337" s="209"/>
      <c r="Y337" s="209"/>
      <c r="Z337" s="209"/>
      <c r="AA337" s="209"/>
      <c r="AB337" s="209"/>
      <c r="AC337" s="209"/>
      <c r="AD337" s="209"/>
      <c r="AE337" s="209"/>
      <c r="AF337" s="209"/>
      <c r="AG337" s="209" t="s">
        <v>108</v>
      </c>
      <c r="AH337" s="209"/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1" x14ac:dyDescent="0.2">
      <c r="A338" s="229">
        <v>104</v>
      </c>
      <c r="B338" s="230" t="s">
        <v>436</v>
      </c>
      <c r="C338" s="242" t="s">
        <v>437</v>
      </c>
      <c r="D338" s="231" t="s">
        <v>155</v>
      </c>
      <c r="E338" s="232">
        <v>1</v>
      </c>
      <c r="F338" s="233"/>
      <c r="G338" s="234">
        <f>ROUND(E338*F338,2)</f>
        <v>0</v>
      </c>
      <c r="H338" s="233"/>
      <c r="I338" s="234">
        <f>ROUND(E338*H338,2)</f>
        <v>0</v>
      </c>
      <c r="J338" s="233"/>
      <c r="K338" s="234">
        <f>ROUND(E338*J338,2)</f>
        <v>0</v>
      </c>
      <c r="L338" s="234">
        <v>21</v>
      </c>
      <c r="M338" s="234">
        <f>G338*(1+L338/100)</f>
        <v>0</v>
      </c>
      <c r="N338" s="234">
        <v>6.0000000000000006E-4</v>
      </c>
      <c r="O338" s="234">
        <f>ROUND(E338*N338,2)</f>
        <v>0</v>
      </c>
      <c r="P338" s="234">
        <v>0</v>
      </c>
      <c r="Q338" s="234">
        <f>ROUND(E338*P338,2)</f>
        <v>0</v>
      </c>
      <c r="R338" s="234" t="s">
        <v>182</v>
      </c>
      <c r="S338" s="234" t="s">
        <v>103</v>
      </c>
      <c r="T338" s="235" t="s">
        <v>103</v>
      </c>
      <c r="U338" s="218">
        <v>0</v>
      </c>
      <c r="V338" s="218">
        <f>ROUND(E338*U338,2)</f>
        <v>0</v>
      </c>
      <c r="W338" s="218"/>
      <c r="X338" s="209"/>
      <c r="Y338" s="209"/>
      <c r="Z338" s="209"/>
      <c r="AA338" s="209"/>
      <c r="AB338" s="209"/>
      <c r="AC338" s="209"/>
      <c r="AD338" s="209"/>
      <c r="AE338" s="209"/>
      <c r="AF338" s="209"/>
      <c r="AG338" s="209" t="s">
        <v>183</v>
      </c>
      <c r="AH338" s="209"/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 outlineLevel="1" x14ac:dyDescent="0.2">
      <c r="A339" s="216"/>
      <c r="B339" s="217"/>
      <c r="C339" s="245" t="s">
        <v>356</v>
      </c>
      <c r="D339" s="239"/>
      <c r="E339" s="239"/>
      <c r="F339" s="239"/>
      <c r="G339" s="239"/>
      <c r="H339" s="218"/>
      <c r="I339" s="218"/>
      <c r="J339" s="218"/>
      <c r="K339" s="218"/>
      <c r="L339" s="218"/>
      <c r="M339" s="218"/>
      <c r="N339" s="218"/>
      <c r="O339" s="218"/>
      <c r="P339" s="218"/>
      <c r="Q339" s="218"/>
      <c r="R339" s="218"/>
      <c r="S339" s="218"/>
      <c r="T339" s="218"/>
      <c r="U339" s="218"/>
      <c r="V339" s="218"/>
      <c r="W339" s="218"/>
      <c r="X339" s="209"/>
      <c r="Y339" s="209"/>
      <c r="Z339" s="209"/>
      <c r="AA339" s="209"/>
      <c r="AB339" s="209"/>
      <c r="AC339" s="209"/>
      <c r="AD339" s="209"/>
      <c r="AE339" s="209"/>
      <c r="AF339" s="209"/>
      <c r="AG339" s="209" t="s">
        <v>108</v>
      </c>
      <c r="AH339" s="209"/>
      <c r="AI339" s="209"/>
      <c r="AJ339" s="209"/>
      <c r="AK339" s="209"/>
      <c r="AL339" s="209"/>
      <c r="AM339" s="209"/>
      <c r="AN339" s="209"/>
      <c r="AO339" s="209"/>
      <c r="AP339" s="209"/>
      <c r="AQ339" s="209"/>
      <c r="AR339" s="209"/>
      <c r="AS339" s="209"/>
      <c r="AT339" s="209"/>
      <c r="AU339" s="209"/>
      <c r="AV339" s="209"/>
      <c r="AW339" s="209"/>
      <c r="AX339" s="209"/>
      <c r="AY339" s="209"/>
      <c r="AZ339" s="209"/>
      <c r="BA339" s="209"/>
      <c r="BB339" s="209"/>
      <c r="BC339" s="209"/>
      <c r="BD339" s="209"/>
      <c r="BE339" s="209"/>
      <c r="BF339" s="209"/>
      <c r="BG339" s="209"/>
      <c r="BH339" s="209"/>
    </row>
    <row r="340" spans="1:60" ht="22.5" outlineLevel="1" x14ac:dyDescent="0.2">
      <c r="A340" s="229">
        <v>105</v>
      </c>
      <c r="B340" s="230" t="s">
        <v>438</v>
      </c>
      <c r="C340" s="242" t="s">
        <v>439</v>
      </c>
      <c r="D340" s="231" t="s">
        <v>155</v>
      </c>
      <c r="E340" s="232">
        <v>3</v>
      </c>
      <c r="F340" s="233"/>
      <c r="G340" s="234">
        <f>ROUND(E340*F340,2)</f>
        <v>0</v>
      </c>
      <c r="H340" s="233"/>
      <c r="I340" s="234">
        <f>ROUND(E340*H340,2)</f>
        <v>0</v>
      </c>
      <c r="J340" s="233"/>
      <c r="K340" s="234">
        <f>ROUND(E340*J340,2)</f>
        <v>0</v>
      </c>
      <c r="L340" s="234">
        <v>21</v>
      </c>
      <c r="M340" s="234">
        <f>G340*(1+L340/100)</f>
        <v>0</v>
      </c>
      <c r="N340" s="234">
        <v>1.6000000000000001E-4</v>
      </c>
      <c r="O340" s="234">
        <f>ROUND(E340*N340,2)</f>
        <v>0</v>
      </c>
      <c r="P340" s="234">
        <v>0</v>
      </c>
      <c r="Q340" s="234">
        <f>ROUND(E340*P340,2)</f>
        <v>0</v>
      </c>
      <c r="R340" s="234" t="s">
        <v>440</v>
      </c>
      <c r="S340" s="234" t="s">
        <v>103</v>
      </c>
      <c r="T340" s="235" t="s">
        <v>103</v>
      </c>
      <c r="U340" s="218">
        <v>0.94000000000000006</v>
      </c>
      <c r="V340" s="218">
        <f>ROUND(E340*U340,2)</f>
        <v>2.82</v>
      </c>
      <c r="W340" s="218"/>
      <c r="X340" s="209"/>
      <c r="Y340" s="209"/>
      <c r="Z340" s="209"/>
      <c r="AA340" s="209"/>
      <c r="AB340" s="209"/>
      <c r="AC340" s="209"/>
      <c r="AD340" s="209"/>
      <c r="AE340" s="209"/>
      <c r="AF340" s="209"/>
      <c r="AG340" s="209" t="s">
        <v>104</v>
      </c>
      <c r="AH340" s="209"/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outlineLevel="1" x14ac:dyDescent="0.2">
      <c r="A341" s="216"/>
      <c r="B341" s="217"/>
      <c r="C341" s="245" t="s">
        <v>441</v>
      </c>
      <c r="D341" s="239"/>
      <c r="E341" s="239"/>
      <c r="F341" s="239"/>
      <c r="G341" s="239"/>
      <c r="H341" s="218"/>
      <c r="I341" s="218"/>
      <c r="J341" s="218"/>
      <c r="K341" s="218"/>
      <c r="L341" s="218"/>
      <c r="M341" s="218"/>
      <c r="N341" s="218"/>
      <c r="O341" s="218"/>
      <c r="P341" s="218"/>
      <c r="Q341" s="218"/>
      <c r="R341" s="218"/>
      <c r="S341" s="218"/>
      <c r="T341" s="218"/>
      <c r="U341" s="218"/>
      <c r="V341" s="218"/>
      <c r="W341" s="218"/>
      <c r="X341" s="209"/>
      <c r="Y341" s="209"/>
      <c r="Z341" s="209"/>
      <c r="AA341" s="209"/>
      <c r="AB341" s="209"/>
      <c r="AC341" s="209"/>
      <c r="AD341" s="209"/>
      <c r="AE341" s="209"/>
      <c r="AF341" s="209"/>
      <c r="AG341" s="209" t="s">
        <v>108</v>
      </c>
      <c r="AH341" s="209"/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spans="1:60" outlineLevel="1" x14ac:dyDescent="0.2">
      <c r="A342" s="229">
        <v>106</v>
      </c>
      <c r="B342" s="230" t="s">
        <v>442</v>
      </c>
      <c r="C342" s="242" t="s">
        <v>443</v>
      </c>
      <c r="D342" s="231" t="s">
        <v>155</v>
      </c>
      <c r="E342" s="232">
        <v>3</v>
      </c>
      <c r="F342" s="233"/>
      <c r="G342" s="234">
        <f>ROUND(E342*F342,2)</f>
        <v>0</v>
      </c>
      <c r="H342" s="233"/>
      <c r="I342" s="234">
        <f>ROUND(E342*H342,2)</f>
        <v>0</v>
      </c>
      <c r="J342" s="233"/>
      <c r="K342" s="234">
        <f>ROUND(E342*J342,2)</f>
        <v>0</v>
      </c>
      <c r="L342" s="234">
        <v>21</v>
      </c>
      <c r="M342" s="234">
        <f>G342*(1+L342/100)</f>
        <v>0</v>
      </c>
      <c r="N342" s="234">
        <v>3.8000000000000004E-3</v>
      </c>
      <c r="O342" s="234">
        <f>ROUND(E342*N342,2)</f>
        <v>0.01</v>
      </c>
      <c r="P342" s="234">
        <v>0</v>
      </c>
      <c r="Q342" s="234">
        <f>ROUND(E342*P342,2)</f>
        <v>0</v>
      </c>
      <c r="R342" s="234" t="s">
        <v>182</v>
      </c>
      <c r="S342" s="234" t="s">
        <v>444</v>
      </c>
      <c r="T342" s="235" t="s">
        <v>444</v>
      </c>
      <c r="U342" s="218">
        <v>0</v>
      </c>
      <c r="V342" s="218">
        <f>ROUND(E342*U342,2)</f>
        <v>0</v>
      </c>
      <c r="W342" s="218"/>
      <c r="X342" s="209"/>
      <c r="Y342" s="209"/>
      <c r="Z342" s="209"/>
      <c r="AA342" s="209"/>
      <c r="AB342" s="209"/>
      <c r="AC342" s="209"/>
      <c r="AD342" s="209"/>
      <c r="AE342" s="209"/>
      <c r="AF342" s="209"/>
      <c r="AG342" s="209" t="s">
        <v>183</v>
      </c>
      <c r="AH342" s="209"/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1" x14ac:dyDescent="0.2">
      <c r="A343" s="216"/>
      <c r="B343" s="217"/>
      <c r="C343" s="245" t="s">
        <v>356</v>
      </c>
      <c r="D343" s="239"/>
      <c r="E343" s="239"/>
      <c r="F343" s="239"/>
      <c r="G343" s="239"/>
      <c r="H343" s="218"/>
      <c r="I343" s="218"/>
      <c r="J343" s="218"/>
      <c r="K343" s="218"/>
      <c r="L343" s="218"/>
      <c r="M343" s="218"/>
      <c r="N343" s="218"/>
      <c r="O343" s="218"/>
      <c r="P343" s="218"/>
      <c r="Q343" s="218"/>
      <c r="R343" s="218"/>
      <c r="S343" s="218"/>
      <c r="T343" s="218"/>
      <c r="U343" s="218"/>
      <c r="V343" s="218"/>
      <c r="W343" s="218"/>
      <c r="X343" s="209"/>
      <c r="Y343" s="209"/>
      <c r="Z343" s="209"/>
      <c r="AA343" s="209"/>
      <c r="AB343" s="209"/>
      <c r="AC343" s="209"/>
      <c r="AD343" s="209"/>
      <c r="AE343" s="209"/>
      <c r="AF343" s="209"/>
      <c r="AG343" s="209" t="s">
        <v>108</v>
      </c>
      <c r="AH343" s="209"/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outlineLevel="1" x14ac:dyDescent="0.2">
      <c r="A344" s="229">
        <v>107</v>
      </c>
      <c r="B344" s="230" t="s">
        <v>445</v>
      </c>
      <c r="C344" s="242" t="s">
        <v>446</v>
      </c>
      <c r="D344" s="231" t="s">
        <v>220</v>
      </c>
      <c r="E344" s="232">
        <v>2</v>
      </c>
      <c r="F344" s="233"/>
      <c r="G344" s="234">
        <f>ROUND(E344*F344,2)</f>
        <v>0</v>
      </c>
      <c r="H344" s="233"/>
      <c r="I344" s="234">
        <f>ROUND(E344*H344,2)</f>
        <v>0</v>
      </c>
      <c r="J344" s="233"/>
      <c r="K344" s="234">
        <f>ROUND(E344*J344,2)</f>
        <v>0</v>
      </c>
      <c r="L344" s="234">
        <v>21</v>
      </c>
      <c r="M344" s="234">
        <f>G344*(1+L344/100)</f>
        <v>0</v>
      </c>
      <c r="N344" s="234">
        <v>5.0000000000000001E-4</v>
      </c>
      <c r="O344" s="234">
        <f>ROUND(E344*N344,2)</f>
        <v>0</v>
      </c>
      <c r="P344" s="234">
        <v>0</v>
      </c>
      <c r="Q344" s="234">
        <f>ROUND(E344*P344,2)</f>
        <v>0</v>
      </c>
      <c r="R344" s="234"/>
      <c r="S344" s="234" t="s">
        <v>170</v>
      </c>
      <c r="T344" s="235" t="s">
        <v>171</v>
      </c>
      <c r="U344" s="218">
        <v>0</v>
      </c>
      <c r="V344" s="218">
        <f>ROUND(E344*U344,2)</f>
        <v>0</v>
      </c>
      <c r="W344" s="218"/>
      <c r="X344" s="209"/>
      <c r="Y344" s="209"/>
      <c r="Z344" s="209"/>
      <c r="AA344" s="209"/>
      <c r="AB344" s="209"/>
      <c r="AC344" s="209"/>
      <c r="AD344" s="209"/>
      <c r="AE344" s="209"/>
      <c r="AF344" s="209"/>
      <c r="AG344" s="209" t="s">
        <v>104</v>
      </c>
      <c r="AH344" s="209"/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outlineLevel="1" x14ac:dyDescent="0.2">
      <c r="A345" s="216"/>
      <c r="B345" s="217"/>
      <c r="C345" s="245" t="s">
        <v>447</v>
      </c>
      <c r="D345" s="239"/>
      <c r="E345" s="239"/>
      <c r="F345" s="239"/>
      <c r="G345" s="239"/>
      <c r="H345" s="218"/>
      <c r="I345" s="218"/>
      <c r="J345" s="218"/>
      <c r="K345" s="218"/>
      <c r="L345" s="218"/>
      <c r="M345" s="218"/>
      <c r="N345" s="218"/>
      <c r="O345" s="218"/>
      <c r="P345" s="218"/>
      <c r="Q345" s="218"/>
      <c r="R345" s="218"/>
      <c r="S345" s="218"/>
      <c r="T345" s="218"/>
      <c r="U345" s="218"/>
      <c r="V345" s="218"/>
      <c r="W345" s="218"/>
      <c r="X345" s="209"/>
      <c r="Y345" s="209"/>
      <c r="Z345" s="209"/>
      <c r="AA345" s="209"/>
      <c r="AB345" s="209"/>
      <c r="AC345" s="209"/>
      <c r="AD345" s="209"/>
      <c r="AE345" s="209"/>
      <c r="AF345" s="209"/>
      <c r="AG345" s="209" t="s">
        <v>108</v>
      </c>
      <c r="AH345" s="209"/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 x14ac:dyDescent="0.2">
      <c r="A346" s="216"/>
      <c r="B346" s="217"/>
      <c r="C346" s="244" t="s">
        <v>448</v>
      </c>
      <c r="D346" s="238"/>
      <c r="E346" s="238"/>
      <c r="F346" s="238"/>
      <c r="G346" s="238"/>
      <c r="H346" s="218"/>
      <c r="I346" s="218"/>
      <c r="J346" s="218"/>
      <c r="K346" s="218"/>
      <c r="L346" s="218"/>
      <c r="M346" s="218"/>
      <c r="N346" s="218"/>
      <c r="O346" s="218"/>
      <c r="P346" s="218"/>
      <c r="Q346" s="218"/>
      <c r="R346" s="218"/>
      <c r="S346" s="218"/>
      <c r="T346" s="218"/>
      <c r="U346" s="218"/>
      <c r="V346" s="218"/>
      <c r="W346" s="218"/>
      <c r="X346" s="209"/>
      <c r="Y346" s="209"/>
      <c r="Z346" s="209"/>
      <c r="AA346" s="209"/>
      <c r="AB346" s="209"/>
      <c r="AC346" s="209"/>
      <c r="AD346" s="209"/>
      <c r="AE346" s="209"/>
      <c r="AF346" s="209"/>
      <c r="AG346" s="209" t="s">
        <v>108</v>
      </c>
      <c r="AH346" s="209"/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1" x14ac:dyDescent="0.2">
      <c r="A347" s="216"/>
      <c r="B347" s="217"/>
      <c r="C347" s="244" t="s">
        <v>449</v>
      </c>
      <c r="D347" s="238"/>
      <c r="E347" s="238"/>
      <c r="F347" s="238"/>
      <c r="G347" s="238"/>
      <c r="H347" s="218"/>
      <c r="I347" s="218"/>
      <c r="J347" s="218"/>
      <c r="K347" s="218"/>
      <c r="L347" s="218"/>
      <c r="M347" s="218"/>
      <c r="N347" s="218"/>
      <c r="O347" s="218"/>
      <c r="P347" s="218"/>
      <c r="Q347" s="218"/>
      <c r="R347" s="218"/>
      <c r="S347" s="218"/>
      <c r="T347" s="218"/>
      <c r="U347" s="218"/>
      <c r="V347" s="218"/>
      <c r="W347" s="218"/>
      <c r="X347" s="209"/>
      <c r="Y347" s="209"/>
      <c r="Z347" s="209"/>
      <c r="AA347" s="209"/>
      <c r="AB347" s="209"/>
      <c r="AC347" s="209"/>
      <c r="AD347" s="209"/>
      <c r="AE347" s="209"/>
      <c r="AF347" s="209"/>
      <c r="AG347" s="209" t="s">
        <v>108</v>
      </c>
      <c r="AH347" s="209"/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outlineLevel="1" x14ac:dyDescent="0.2">
      <c r="A348" s="216"/>
      <c r="B348" s="217"/>
      <c r="C348" s="244" t="s">
        <v>450</v>
      </c>
      <c r="D348" s="238"/>
      <c r="E348" s="238"/>
      <c r="F348" s="238"/>
      <c r="G348" s="238"/>
      <c r="H348" s="218"/>
      <c r="I348" s="218"/>
      <c r="J348" s="218"/>
      <c r="K348" s="218"/>
      <c r="L348" s="218"/>
      <c r="M348" s="218"/>
      <c r="N348" s="218"/>
      <c r="O348" s="218"/>
      <c r="P348" s="218"/>
      <c r="Q348" s="218"/>
      <c r="R348" s="218"/>
      <c r="S348" s="218"/>
      <c r="T348" s="218"/>
      <c r="U348" s="218"/>
      <c r="V348" s="218"/>
      <c r="W348" s="218"/>
      <c r="X348" s="209"/>
      <c r="Y348" s="209"/>
      <c r="Z348" s="209"/>
      <c r="AA348" s="209"/>
      <c r="AB348" s="209"/>
      <c r="AC348" s="209"/>
      <c r="AD348" s="209"/>
      <c r="AE348" s="209"/>
      <c r="AF348" s="209"/>
      <c r="AG348" s="209" t="s">
        <v>108</v>
      </c>
      <c r="AH348" s="209"/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spans="1:60" outlineLevel="1" x14ac:dyDescent="0.2">
      <c r="A349" s="216"/>
      <c r="B349" s="217"/>
      <c r="C349" s="244" t="s">
        <v>451</v>
      </c>
      <c r="D349" s="238"/>
      <c r="E349" s="238"/>
      <c r="F349" s="238"/>
      <c r="G349" s="238"/>
      <c r="H349" s="218"/>
      <c r="I349" s="218"/>
      <c r="J349" s="218"/>
      <c r="K349" s="218"/>
      <c r="L349" s="218"/>
      <c r="M349" s="218"/>
      <c r="N349" s="218"/>
      <c r="O349" s="218"/>
      <c r="P349" s="218"/>
      <c r="Q349" s="218"/>
      <c r="R349" s="218"/>
      <c r="S349" s="218"/>
      <c r="T349" s="218"/>
      <c r="U349" s="218"/>
      <c r="V349" s="218"/>
      <c r="W349" s="218"/>
      <c r="X349" s="209"/>
      <c r="Y349" s="209"/>
      <c r="Z349" s="209"/>
      <c r="AA349" s="209"/>
      <c r="AB349" s="209"/>
      <c r="AC349" s="209"/>
      <c r="AD349" s="209"/>
      <c r="AE349" s="209"/>
      <c r="AF349" s="209"/>
      <c r="AG349" s="209" t="s">
        <v>108</v>
      </c>
      <c r="AH349" s="209"/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outlineLevel="1" x14ac:dyDescent="0.2">
      <c r="A350" s="216"/>
      <c r="B350" s="217"/>
      <c r="C350" s="244" t="s">
        <v>395</v>
      </c>
      <c r="D350" s="238"/>
      <c r="E350" s="238"/>
      <c r="F350" s="238"/>
      <c r="G350" s="238"/>
      <c r="H350" s="218"/>
      <c r="I350" s="218"/>
      <c r="J350" s="218"/>
      <c r="K350" s="218"/>
      <c r="L350" s="218"/>
      <c r="M350" s="218"/>
      <c r="N350" s="218"/>
      <c r="O350" s="218"/>
      <c r="P350" s="218"/>
      <c r="Q350" s="218"/>
      <c r="R350" s="218"/>
      <c r="S350" s="218"/>
      <c r="T350" s="218"/>
      <c r="U350" s="218"/>
      <c r="V350" s="218"/>
      <c r="W350" s="218"/>
      <c r="X350" s="209"/>
      <c r="Y350" s="209"/>
      <c r="Z350" s="209"/>
      <c r="AA350" s="209"/>
      <c r="AB350" s="209"/>
      <c r="AC350" s="209"/>
      <c r="AD350" s="209"/>
      <c r="AE350" s="209"/>
      <c r="AF350" s="209"/>
      <c r="AG350" s="209" t="s">
        <v>108</v>
      </c>
      <c r="AH350" s="209"/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outlineLevel="1" x14ac:dyDescent="0.2">
      <c r="A351" s="229">
        <v>108</v>
      </c>
      <c r="B351" s="230" t="s">
        <v>452</v>
      </c>
      <c r="C351" s="242" t="s">
        <v>453</v>
      </c>
      <c r="D351" s="231" t="s">
        <v>220</v>
      </c>
      <c r="E351" s="232">
        <v>1</v>
      </c>
      <c r="F351" s="233"/>
      <c r="G351" s="234">
        <f>ROUND(E351*F351,2)</f>
        <v>0</v>
      </c>
      <c r="H351" s="233"/>
      <c r="I351" s="234">
        <f>ROUND(E351*H351,2)</f>
        <v>0</v>
      </c>
      <c r="J351" s="233"/>
      <c r="K351" s="234">
        <f>ROUND(E351*J351,2)</f>
        <v>0</v>
      </c>
      <c r="L351" s="234">
        <v>21</v>
      </c>
      <c r="M351" s="234">
        <f>G351*(1+L351/100)</f>
        <v>0</v>
      </c>
      <c r="N351" s="234">
        <v>5.6000000000000008E-3</v>
      </c>
      <c r="O351" s="234">
        <f>ROUND(E351*N351,2)</f>
        <v>0.01</v>
      </c>
      <c r="P351" s="234">
        <v>0</v>
      </c>
      <c r="Q351" s="234">
        <f>ROUND(E351*P351,2)</f>
        <v>0</v>
      </c>
      <c r="R351" s="234"/>
      <c r="S351" s="234" t="s">
        <v>170</v>
      </c>
      <c r="T351" s="235" t="s">
        <v>171</v>
      </c>
      <c r="U351" s="218">
        <v>0</v>
      </c>
      <c r="V351" s="218">
        <f>ROUND(E351*U351,2)</f>
        <v>0</v>
      </c>
      <c r="W351" s="218"/>
      <c r="X351" s="209"/>
      <c r="Y351" s="209"/>
      <c r="Z351" s="209"/>
      <c r="AA351" s="209"/>
      <c r="AB351" s="209"/>
      <c r="AC351" s="209"/>
      <c r="AD351" s="209"/>
      <c r="AE351" s="209"/>
      <c r="AF351" s="209"/>
      <c r="AG351" s="209" t="s">
        <v>104</v>
      </c>
      <c r="AH351" s="209"/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spans="1:60" outlineLevel="1" x14ac:dyDescent="0.2">
      <c r="A352" s="216"/>
      <c r="B352" s="217"/>
      <c r="C352" s="245" t="s">
        <v>454</v>
      </c>
      <c r="D352" s="239"/>
      <c r="E352" s="239"/>
      <c r="F352" s="239"/>
      <c r="G352" s="239"/>
      <c r="H352" s="218"/>
      <c r="I352" s="218"/>
      <c r="J352" s="218"/>
      <c r="K352" s="218"/>
      <c r="L352" s="218"/>
      <c r="M352" s="218"/>
      <c r="N352" s="218"/>
      <c r="O352" s="218"/>
      <c r="P352" s="218"/>
      <c r="Q352" s="218"/>
      <c r="R352" s="218"/>
      <c r="S352" s="218"/>
      <c r="T352" s="218"/>
      <c r="U352" s="218"/>
      <c r="V352" s="218"/>
      <c r="W352" s="218"/>
      <c r="X352" s="209"/>
      <c r="Y352" s="209"/>
      <c r="Z352" s="209"/>
      <c r="AA352" s="209"/>
      <c r="AB352" s="209"/>
      <c r="AC352" s="209"/>
      <c r="AD352" s="209"/>
      <c r="AE352" s="209"/>
      <c r="AF352" s="209"/>
      <c r="AG352" s="209" t="s">
        <v>108</v>
      </c>
      <c r="AH352" s="209"/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outlineLevel="1" x14ac:dyDescent="0.2">
      <c r="A353" s="216"/>
      <c r="B353" s="217"/>
      <c r="C353" s="244" t="s">
        <v>448</v>
      </c>
      <c r="D353" s="238"/>
      <c r="E353" s="238"/>
      <c r="F353" s="238"/>
      <c r="G353" s="238"/>
      <c r="H353" s="218"/>
      <c r="I353" s="218"/>
      <c r="J353" s="218"/>
      <c r="K353" s="218"/>
      <c r="L353" s="218"/>
      <c r="M353" s="218"/>
      <c r="N353" s="218"/>
      <c r="O353" s="218"/>
      <c r="P353" s="218"/>
      <c r="Q353" s="218"/>
      <c r="R353" s="218"/>
      <c r="S353" s="218"/>
      <c r="T353" s="218"/>
      <c r="U353" s="218"/>
      <c r="V353" s="218"/>
      <c r="W353" s="218"/>
      <c r="X353" s="209"/>
      <c r="Y353" s="209"/>
      <c r="Z353" s="209"/>
      <c r="AA353" s="209"/>
      <c r="AB353" s="209"/>
      <c r="AC353" s="209"/>
      <c r="AD353" s="209"/>
      <c r="AE353" s="209"/>
      <c r="AF353" s="209"/>
      <c r="AG353" s="209" t="s">
        <v>108</v>
      </c>
      <c r="AH353" s="209"/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1" x14ac:dyDescent="0.2">
      <c r="A354" s="216"/>
      <c r="B354" s="217"/>
      <c r="C354" s="244" t="s">
        <v>455</v>
      </c>
      <c r="D354" s="238"/>
      <c r="E354" s="238"/>
      <c r="F354" s="238"/>
      <c r="G354" s="238"/>
      <c r="H354" s="218"/>
      <c r="I354" s="218"/>
      <c r="J354" s="218"/>
      <c r="K354" s="218"/>
      <c r="L354" s="218"/>
      <c r="M354" s="218"/>
      <c r="N354" s="218"/>
      <c r="O354" s="218"/>
      <c r="P354" s="218"/>
      <c r="Q354" s="218"/>
      <c r="R354" s="218"/>
      <c r="S354" s="218"/>
      <c r="T354" s="218"/>
      <c r="U354" s="218"/>
      <c r="V354" s="218"/>
      <c r="W354" s="218"/>
      <c r="X354" s="209"/>
      <c r="Y354" s="209"/>
      <c r="Z354" s="209"/>
      <c r="AA354" s="209"/>
      <c r="AB354" s="209"/>
      <c r="AC354" s="209"/>
      <c r="AD354" s="209"/>
      <c r="AE354" s="209"/>
      <c r="AF354" s="209"/>
      <c r="AG354" s="209" t="s">
        <v>108</v>
      </c>
      <c r="AH354" s="209"/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outlineLevel="1" x14ac:dyDescent="0.2">
      <c r="A355" s="216"/>
      <c r="B355" s="217"/>
      <c r="C355" s="244" t="s">
        <v>456</v>
      </c>
      <c r="D355" s="238"/>
      <c r="E355" s="238"/>
      <c r="F355" s="238"/>
      <c r="G355" s="238"/>
      <c r="H355" s="218"/>
      <c r="I355" s="218"/>
      <c r="J355" s="218"/>
      <c r="K355" s="218"/>
      <c r="L355" s="218"/>
      <c r="M355" s="218"/>
      <c r="N355" s="218"/>
      <c r="O355" s="218"/>
      <c r="P355" s="218"/>
      <c r="Q355" s="218"/>
      <c r="R355" s="218"/>
      <c r="S355" s="218"/>
      <c r="T355" s="218"/>
      <c r="U355" s="218"/>
      <c r="V355" s="218"/>
      <c r="W355" s="218"/>
      <c r="X355" s="209"/>
      <c r="Y355" s="209"/>
      <c r="Z355" s="209"/>
      <c r="AA355" s="209"/>
      <c r="AB355" s="209"/>
      <c r="AC355" s="209"/>
      <c r="AD355" s="209"/>
      <c r="AE355" s="209"/>
      <c r="AF355" s="209"/>
      <c r="AG355" s="209" t="s">
        <v>108</v>
      </c>
      <c r="AH355" s="209"/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1" x14ac:dyDescent="0.2">
      <c r="A356" s="216"/>
      <c r="B356" s="217"/>
      <c r="C356" s="244" t="s">
        <v>395</v>
      </c>
      <c r="D356" s="238"/>
      <c r="E356" s="238"/>
      <c r="F356" s="238"/>
      <c r="G356" s="238"/>
      <c r="H356" s="218"/>
      <c r="I356" s="218"/>
      <c r="J356" s="218"/>
      <c r="K356" s="218"/>
      <c r="L356" s="218"/>
      <c r="M356" s="218"/>
      <c r="N356" s="218"/>
      <c r="O356" s="218"/>
      <c r="P356" s="218"/>
      <c r="Q356" s="218"/>
      <c r="R356" s="218"/>
      <c r="S356" s="218"/>
      <c r="T356" s="218"/>
      <c r="U356" s="218"/>
      <c r="V356" s="218"/>
      <c r="W356" s="218"/>
      <c r="X356" s="209"/>
      <c r="Y356" s="209"/>
      <c r="Z356" s="209"/>
      <c r="AA356" s="209"/>
      <c r="AB356" s="209"/>
      <c r="AC356" s="209"/>
      <c r="AD356" s="209"/>
      <c r="AE356" s="209"/>
      <c r="AF356" s="209"/>
      <c r="AG356" s="209" t="s">
        <v>108</v>
      </c>
      <c r="AH356" s="209"/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outlineLevel="1" x14ac:dyDescent="0.2">
      <c r="A357" s="229">
        <v>109</v>
      </c>
      <c r="B357" s="230" t="s">
        <v>457</v>
      </c>
      <c r="C357" s="242" t="s">
        <v>458</v>
      </c>
      <c r="D357" s="231" t="s">
        <v>236</v>
      </c>
      <c r="E357" s="232">
        <v>1.42683</v>
      </c>
      <c r="F357" s="233"/>
      <c r="G357" s="234">
        <f>ROUND(E357*F357,2)</f>
        <v>0</v>
      </c>
      <c r="H357" s="233"/>
      <c r="I357" s="234">
        <f>ROUND(E357*H357,2)</f>
        <v>0</v>
      </c>
      <c r="J357" s="233"/>
      <c r="K357" s="234">
        <f>ROUND(E357*J357,2)</f>
        <v>0</v>
      </c>
      <c r="L357" s="234">
        <v>21</v>
      </c>
      <c r="M357" s="234">
        <f>G357*(1+L357/100)</f>
        <v>0</v>
      </c>
      <c r="N357" s="234">
        <v>0</v>
      </c>
      <c r="O357" s="234">
        <f>ROUND(E357*N357,2)</f>
        <v>0</v>
      </c>
      <c r="P357" s="234">
        <v>0</v>
      </c>
      <c r="Q357" s="234">
        <f>ROUND(E357*P357,2)</f>
        <v>0</v>
      </c>
      <c r="R357" s="234" t="s">
        <v>161</v>
      </c>
      <c r="S357" s="234" t="s">
        <v>103</v>
      </c>
      <c r="T357" s="235" t="s">
        <v>103</v>
      </c>
      <c r="U357" s="218">
        <v>1.3740000000000001</v>
      </c>
      <c r="V357" s="218">
        <f>ROUND(E357*U357,2)</f>
        <v>1.96</v>
      </c>
      <c r="W357" s="218"/>
      <c r="X357" s="209"/>
      <c r="Y357" s="209"/>
      <c r="Z357" s="209"/>
      <c r="AA357" s="209"/>
      <c r="AB357" s="209"/>
      <c r="AC357" s="209"/>
      <c r="AD357" s="209"/>
      <c r="AE357" s="209"/>
      <c r="AF357" s="209"/>
      <c r="AG357" s="209" t="s">
        <v>104</v>
      </c>
      <c r="AH357" s="209"/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spans="1:60" outlineLevel="1" x14ac:dyDescent="0.2">
      <c r="A358" s="216"/>
      <c r="B358" s="217"/>
      <c r="C358" s="243" t="s">
        <v>459</v>
      </c>
      <c r="D358" s="237"/>
      <c r="E358" s="237"/>
      <c r="F358" s="237"/>
      <c r="G358" s="237"/>
      <c r="H358" s="218"/>
      <c r="I358" s="218"/>
      <c r="J358" s="218"/>
      <c r="K358" s="218"/>
      <c r="L358" s="218"/>
      <c r="M358" s="218"/>
      <c r="N358" s="218"/>
      <c r="O358" s="218"/>
      <c r="P358" s="218"/>
      <c r="Q358" s="218"/>
      <c r="R358" s="218"/>
      <c r="S358" s="218"/>
      <c r="T358" s="218"/>
      <c r="U358" s="218"/>
      <c r="V358" s="218"/>
      <c r="W358" s="218"/>
      <c r="X358" s="209"/>
      <c r="Y358" s="209"/>
      <c r="Z358" s="209"/>
      <c r="AA358" s="209"/>
      <c r="AB358" s="209"/>
      <c r="AC358" s="209"/>
      <c r="AD358" s="209"/>
      <c r="AE358" s="209"/>
      <c r="AF358" s="209"/>
      <c r="AG358" s="209" t="s">
        <v>106</v>
      </c>
      <c r="AH358" s="209"/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spans="1:60" outlineLevel="1" x14ac:dyDescent="0.2">
      <c r="A359" s="216"/>
      <c r="B359" s="217"/>
      <c r="C359" s="244" t="s">
        <v>356</v>
      </c>
      <c r="D359" s="238"/>
      <c r="E359" s="238"/>
      <c r="F359" s="238"/>
      <c r="G359" s="238"/>
      <c r="H359" s="218"/>
      <c r="I359" s="218"/>
      <c r="J359" s="218"/>
      <c r="K359" s="218"/>
      <c r="L359" s="218"/>
      <c r="M359" s="218"/>
      <c r="N359" s="218"/>
      <c r="O359" s="218"/>
      <c r="P359" s="218"/>
      <c r="Q359" s="218"/>
      <c r="R359" s="218"/>
      <c r="S359" s="218"/>
      <c r="T359" s="218"/>
      <c r="U359" s="218"/>
      <c r="V359" s="218"/>
      <c r="W359" s="218"/>
      <c r="X359" s="209"/>
      <c r="Y359" s="209"/>
      <c r="Z359" s="209"/>
      <c r="AA359" s="209"/>
      <c r="AB359" s="209"/>
      <c r="AC359" s="209"/>
      <c r="AD359" s="209"/>
      <c r="AE359" s="209"/>
      <c r="AF359" s="209"/>
      <c r="AG359" s="209" t="s">
        <v>108</v>
      </c>
      <c r="AH359" s="209"/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ht="33.75" outlineLevel="1" x14ac:dyDescent="0.2">
      <c r="A360" s="229">
        <v>110</v>
      </c>
      <c r="B360" s="230" t="s">
        <v>460</v>
      </c>
      <c r="C360" s="242" t="s">
        <v>461</v>
      </c>
      <c r="D360" s="231" t="s">
        <v>236</v>
      </c>
      <c r="E360" s="232">
        <v>1.42683</v>
      </c>
      <c r="F360" s="233"/>
      <c r="G360" s="234">
        <f>ROUND(E360*F360,2)</f>
        <v>0</v>
      </c>
      <c r="H360" s="233"/>
      <c r="I360" s="234">
        <f>ROUND(E360*H360,2)</f>
        <v>0</v>
      </c>
      <c r="J360" s="233"/>
      <c r="K360" s="234">
        <f>ROUND(E360*J360,2)</f>
        <v>0</v>
      </c>
      <c r="L360" s="234">
        <v>21</v>
      </c>
      <c r="M360" s="234">
        <f>G360*(1+L360/100)</f>
        <v>0</v>
      </c>
      <c r="N360" s="234">
        <v>0</v>
      </c>
      <c r="O360" s="234">
        <f>ROUND(E360*N360,2)</f>
        <v>0</v>
      </c>
      <c r="P360" s="234">
        <v>0</v>
      </c>
      <c r="Q360" s="234">
        <f>ROUND(E360*P360,2)</f>
        <v>0</v>
      </c>
      <c r="R360" s="234" t="s">
        <v>161</v>
      </c>
      <c r="S360" s="234" t="s">
        <v>103</v>
      </c>
      <c r="T360" s="235" t="s">
        <v>103</v>
      </c>
      <c r="U360" s="218">
        <v>0.72500000000000009</v>
      </c>
      <c r="V360" s="218">
        <f>ROUND(E360*U360,2)</f>
        <v>1.03</v>
      </c>
      <c r="W360" s="218"/>
      <c r="X360" s="209"/>
      <c r="Y360" s="209"/>
      <c r="Z360" s="209"/>
      <c r="AA360" s="209"/>
      <c r="AB360" s="209"/>
      <c r="AC360" s="209"/>
      <c r="AD360" s="209"/>
      <c r="AE360" s="209"/>
      <c r="AF360" s="209"/>
      <c r="AG360" s="209" t="s">
        <v>104</v>
      </c>
      <c r="AH360" s="209"/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outlineLevel="1" x14ac:dyDescent="0.2">
      <c r="A361" s="216"/>
      <c r="B361" s="217"/>
      <c r="C361" s="243" t="s">
        <v>459</v>
      </c>
      <c r="D361" s="237"/>
      <c r="E361" s="237"/>
      <c r="F361" s="237"/>
      <c r="G361" s="237"/>
      <c r="H361" s="218"/>
      <c r="I361" s="218"/>
      <c r="J361" s="218"/>
      <c r="K361" s="218"/>
      <c r="L361" s="218"/>
      <c r="M361" s="218"/>
      <c r="N361" s="218"/>
      <c r="O361" s="218"/>
      <c r="P361" s="218"/>
      <c r="Q361" s="218"/>
      <c r="R361" s="218"/>
      <c r="S361" s="218"/>
      <c r="T361" s="218"/>
      <c r="U361" s="218"/>
      <c r="V361" s="218"/>
      <c r="W361" s="218"/>
      <c r="X361" s="209"/>
      <c r="Y361" s="209"/>
      <c r="Z361" s="209"/>
      <c r="AA361" s="209"/>
      <c r="AB361" s="209"/>
      <c r="AC361" s="209"/>
      <c r="AD361" s="209"/>
      <c r="AE361" s="209"/>
      <c r="AF361" s="209"/>
      <c r="AG361" s="209" t="s">
        <v>106</v>
      </c>
      <c r="AH361" s="209"/>
      <c r="AI361" s="209"/>
      <c r="AJ361" s="209"/>
      <c r="AK361" s="209"/>
      <c r="AL361" s="209"/>
      <c r="AM361" s="209"/>
      <c r="AN361" s="209"/>
      <c r="AO361" s="209"/>
      <c r="AP361" s="209"/>
      <c r="AQ361" s="209"/>
      <c r="AR361" s="209"/>
      <c r="AS361" s="209"/>
      <c r="AT361" s="209"/>
      <c r="AU361" s="209"/>
      <c r="AV361" s="209"/>
      <c r="AW361" s="209"/>
      <c r="AX361" s="209"/>
      <c r="AY361" s="209"/>
      <c r="AZ361" s="209"/>
      <c r="BA361" s="209"/>
      <c r="BB361" s="209"/>
      <c r="BC361" s="209"/>
      <c r="BD361" s="209"/>
      <c r="BE361" s="209"/>
      <c r="BF361" s="209"/>
      <c r="BG361" s="209"/>
      <c r="BH361" s="209"/>
    </row>
    <row r="362" spans="1:60" outlineLevel="1" x14ac:dyDescent="0.2">
      <c r="A362" s="216"/>
      <c r="B362" s="217"/>
      <c r="C362" s="244" t="s">
        <v>356</v>
      </c>
      <c r="D362" s="238"/>
      <c r="E362" s="238"/>
      <c r="F362" s="238"/>
      <c r="G362" s="238"/>
      <c r="H362" s="218"/>
      <c r="I362" s="218"/>
      <c r="J362" s="218"/>
      <c r="K362" s="218"/>
      <c r="L362" s="218"/>
      <c r="M362" s="218"/>
      <c r="N362" s="218"/>
      <c r="O362" s="218"/>
      <c r="P362" s="218"/>
      <c r="Q362" s="218"/>
      <c r="R362" s="218"/>
      <c r="S362" s="218"/>
      <c r="T362" s="218"/>
      <c r="U362" s="218"/>
      <c r="V362" s="218"/>
      <c r="W362" s="218"/>
      <c r="X362" s="209"/>
      <c r="Y362" s="209"/>
      <c r="Z362" s="209"/>
      <c r="AA362" s="209"/>
      <c r="AB362" s="209"/>
      <c r="AC362" s="209"/>
      <c r="AD362" s="209"/>
      <c r="AE362" s="209"/>
      <c r="AF362" s="209"/>
      <c r="AG362" s="209" t="s">
        <v>108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spans="1:60" x14ac:dyDescent="0.2">
      <c r="A363" s="223" t="s">
        <v>97</v>
      </c>
      <c r="B363" s="224" t="s">
        <v>66</v>
      </c>
      <c r="C363" s="241" t="s">
        <v>67</v>
      </c>
      <c r="D363" s="225"/>
      <c r="E363" s="226"/>
      <c r="F363" s="227"/>
      <c r="G363" s="227">
        <f>SUMIF(AG364:AG419,"&lt;&gt;NOR",G364:G419)</f>
        <v>0</v>
      </c>
      <c r="H363" s="227"/>
      <c r="I363" s="227">
        <f>SUM(I364:I419)</f>
        <v>0</v>
      </c>
      <c r="J363" s="227"/>
      <c r="K363" s="227">
        <f>SUM(K364:K419)</f>
        <v>0</v>
      </c>
      <c r="L363" s="227"/>
      <c r="M363" s="227">
        <f>SUM(M364:M419)</f>
        <v>0</v>
      </c>
      <c r="N363" s="227"/>
      <c r="O363" s="227">
        <f>SUM(O364:O419)</f>
        <v>0.55000000000000004</v>
      </c>
      <c r="P363" s="227"/>
      <c r="Q363" s="227">
        <f>SUM(Q364:Q419)</f>
        <v>0</v>
      </c>
      <c r="R363" s="227"/>
      <c r="S363" s="227"/>
      <c r="T363" s="228"/>
      <c r="U363" s="222"/>
      <c r="V363" s="222">
        <f>SUM(V364:V419)</f>
        <v>103.92999999999999</v>
      </c>
      <c r="W363" s="222"/>
      <c r="AG363" t="s">
        <v>98</v>
      </c>
    </row>
    <row r="364" spans="1:60" ht="22.5" outlineLevel="1" x14ac:dyDescent="0.2">
      <c r="A364" s="229">
        <v>111</v>
      </c>
      <c r="B364" s="230" t="s">
        <v>462</v>
      </c>
      <c r="C364" s="242" t="s">
        <v>463</v>
      </c>
      <c r="D364" s="231" t="s">
        <v>464</v>
      </c>
      <c r="E364" s="232">
        <v>24</v>
      </c>
      <c r="F364" s="233"/>
      <c r="G364" s="234">
        <f>ROUND(E364*F364,2)</f>
        <v>0</v>
      </c>
      <c r="H364" s="233"/>
      <c r="I364" s="234">
        <f>ROUND(E364*H364,2)</f>
        <v>0</v>
      </c>
      <c r="J364" s="233"/>
      <c r="K364" s="234">
        <f>ROUND(E364*J364,2)</f>
        <v>0</v>
      </c>
      <c r="L364" s="234">
        <v>21</v>
      </c>
      <c r="M364" s="234">
        <f>G364*(1+L364/100)</f>
        <v>0</v>
      </c>
      <c r="N364" s="234">
        <v>0</v>
      </c>
      <c r="O364" s="234">
        <f>ROUND(E364*N364,2)</f>
        <v>0</v>
      </c>
      <c r="P364" s="234">
        <v>0</v>
      </c>
      <c r="Q364" s="234">
        <f>ROUND(E364*P364,2)</f>
        <v>0</v>
      </c>
      <c r="R364" s="234" t="s">
        <v>161</v>
      </c>
      <c r="S364" s="234" t="s">
        <v>103</v>
      </c>
      <c r="T364" s="235" t="s">
        <v>103</v>
      </c>
      <c r="U364" s="218">
        <v>0.10500000000000001</v>
      </c>
      <c r="V364" s="218">
        <f>ROUND(E364*U364,2)</f>
        <v>2.52</v>
      </c>
      <c r="W364" s="218"/>
      <c r="X364" s="209"/>
      <c r="Y364" s="209"/>
      <c r="Z364" s="209"/>
      <c r="AA364" s="209"/>
      <c r="AB364" s="209"/>
      <c r="AC364" s="209"/>
      <c r="AD364" s="209"/>
      <c r="AE364" s="209"/>
      <c r="AF364" s="209"/>
      <c r="AG364" s="209" t="s">
        <v>104</v>
      </c>
      <c r="AH364" s="209"/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09"/>
      <c r="BB364" s="209"/>
      <c r="BC364" s="209"/>
      <c r="BD364" s="209"/>
      <c r="BE364" s="209"/>
      <c r="BF364" s="209"/>
      <c r="BG364" s="209"/>
      <c r="BH364" s="209"/>
    </row>
    <row r="365" spans="1:60" outlineLevel="1" x14ac:dyDescent="0.2">
      <c r="A365" s="216"/>
      <c r="B365" s="217"/>
      <c r="C365" s="245" t="s">
        <v>465</v>
      </c>
      <c r="D365" s="239"/>
      <c r="E365" s="239"/>
      <c r="F365" s="239"/>
      <c r="G365" s="239"/>
      <c r="H365" s="218"/>
      <c r="I365" s="218"/>
      <c r="J365" s="218"/>
      <c r="K365" s="218"/>
      <c r="L365" s="218"/>
      <c r="M365" s="218"/>
      <c r="N365" s="218"/>
      <c r="O365" s="218"/>
      <c r="P365" s="218"/>
      <c r="Q365" s="218"/>
      <c r="R365" s="218"/>
      <c r="S365" s="218"/>
      <c r="T365" s="218"/>
      <c r="U365" s="218"/>
      <c r="V365" s="218"/>
      <c r="W365" s="218"/>
      <c r="X365" s="209"/>
      <c r="Y365" s="209"/>
      <c r="Z365" s="209"/>
      <c r="AA365" s="209"/>
      <c r="AB365" s="209"/>
      <c r="AC365" s="209"/>
      <c r="AD365" s="209"/>
      <c r="AE365" s="209"/>
      <c r="AF365" s="209"/>
      <c r="AG365" s="209" t="s">
        <v>108</v>
      </c>
      <c r="AH365" s="209"/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ht="22.5" outlineLevel="1" x14ac:dyDescent="0.2">
      <c r="A366" s="229">
        <v>112</v>
      </c>
      <c r="B366" s="230" t="s">
        <v>466</v>
      </c>
      <c r="C366" s="242" t="s">
        <v>467</v>
      </c>
      <c r="D366" s="231" t="s">
        <v>220</v>
      </c>
      <c r="E366" s="232">
        <v>6</v>
      </c>
      <c r="F366" s="233"/>
      <c r="G366" s="234">
        <f>ROUND(E366*F366,2)</f>
        <v>0</v>
      </c>
      <c r="H366" s="233"/>
      <c r="I366" s="234">
        <f>ROUND(E366*H366,2)</f>
        <v>0</v>
      </c>
      <c r="J366" s="233"/>
      <c r="K366" s="234">
        <f>ROUND(E366*J366,2)</f>
        <v>0</v>
      </c>
      <c r="L366" s="234">
        <v>21</v>
      </c>
      <c r="M366" s="234">
        <f>G366*(1+L366/100)</f>
        <v>0</v>
      </c>
      <c r="N366" s="234">
        <v>1.7720000000000003E-2</v>
      </c>
      <c r="O366" s="234">
        <f>ROUND(E366*N366,2)</f>
        <v>0.11</v>
      </c>
      <c r="P366" s="234">
        <v>0</v>
      </c>
      <c r="Q366" s="234">
        <f>ROUND(E366*P366,2)</f>
        <v>0</v>
      </c>
      <c r="R366" s="234" t="s">
        <v>161</v>
      </c>
      <c r="S366" s="234" t="s">
        <v>103</v>
      </c>
      <c r="T366" s="235" t="s">
        <v>103</v>
      </c>
      <c r="U366" s="218">
        <v>0.97300000000000009</v>
      </c>
      <c r="V366" s="218">
        <f>ROUND(E366*U366,2)</f>
        <v>5.84</v>
      </c>
      <c r="W366" s="218"/>
      <c r="X366" s="209"/>
      <c r="Y366" s="209"/>
      <c r="Z366" s="209"/>
      <c r="AA366" s="209"/>
      <c r="AB366" s="209"/>
      <c r="AC366" s="209"/>
      <c r="AD366" s="209"/>
      <c r="AE366" s="209"/>
      <c r="AF366" s="209"/>
      <c r="AG366" s="209" t="s">
        <v>104</v>
      </c>
      <c r="AH366" s="209"/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spans="1:60" outlineLevel="1" x14ac:dyDescent="0.2">
      <c r="A367" s="216"/>
      <c r="B367" s="217"/>
      <c r="C367" s="245" t="s">
        <v>465</v>
      </c>
      <c r="D367" s="239"/>
      <c r="E367" s="239"/>
      <c r="F367" s="239"/>
      <c r="G367" s="239"/>
      <c r="H367" s="218"/>
      <c r="I367" s="218"/>
      <c r="J367" s="218"/>
      <c r="K367" s="218"/>
      <c r="L367" s="218"/>
      <c r="M367" s="218"/>
      <c r="N367" s="218"/>
      <c r="O367" s="218"/>
      <c r="P367" s="218"/>
      <c r="Q367" s="218"/>
      <c r="R367" s="218"/>
      <c r="S367" s="218"/>
      <c r="T367" s="218"/>
      <c r="U367" s="218"/>
      <c r="V367" s="218"/>
      <c r="W367" s="218"/>
      <c r="X367" s="209"/>
      <c r="Y367" s="209"/>
      <c r="Z367" s="209"/>
      <c r="AA367" s="209"/>
      <c r="AB367" s="209"/>
      <c r="AC367" s="209"/>
      <c r="AD367" s="209"/>
      <c r="AE367" s="209"/>
      <c r="AF367" s="209"/>
      <c r="AG367" s="209" t="s">
        <v>108</v>
      </c>
      <c r="AH367" s="209"/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outlineLevel="1" x14ac:dyDescent="0.2">
      <c r="A368" s="229">
        <v>113</v>
      </c>
      <c r="B368" s="230" t="s">
        <v>468</v>
      </c>
      <c r="C368" s="242" t="s">
        <v>469</v>
      </c>
      <c r="D368" s="231" t="s">
        <v>220</v>
      </c>
      <c r="E368" s="232">
        <v>6</v>
      </c>
      <c r="F368" s="233"/>
      <c r="G368" s="234">
        <f>ROUND(E368*F368,2)</f>
        <v>0</v>
      </c>
      <c r="H368" s="233"/>
      <c r="I368" s="234">
        <f>ROUND(E368*H368,2)</f>
        <v>0</v>
      </c>
      <c r="J368" s="233"/>
      <c r="K368" s="234">
        <f>ROUND(E368*J368,2)</f>
        <v>0</v>
      </c>
      <c r="L368" s="234">
        <v>21</v>
      </c>
      <c r="M368" s="234">
        <f>G368*(1+L368/100)</f>
        <v>0</v>
      </c>
      <c r="N368" s="234">
        <v>8.9000000000000006E-4</v>
      </c>
      <c r="O368" s="234">
        <f>ROUND(E368*N368,2)</f>
        <v>0.01</v>
      </c>
      <c r="P368" s="234">
        <v>0</v>
      </c>
      <c r="Q368" s="234">
        <f>ROUND(E368*P368,2)</f>
        <v>0</v>
      </c>
      <c r="R368" s="234" t="s">
        <v>161</v>
      </c>
      <c r="S368" s="234" t="s">
        <v>103</v>
      </c>
      <c r="T368" s="235" t="s">
        <v>103</v>
      </c>
      <c r="U368" s="218">
        <v>1.1200000000000001</v>
      </c>
      <c r="V368" s="218">
        <f>ROUND(E368*U368,2)</f>
        <v>6.72</v>
      </c>
      <c r="W368" s="218"/>
      <c r="X368" s="209"/>
      <c r="Y368" s="209"/>
      <c r="Z368" s="209"/>
      <c r="AA368" s="209"/>
      <c r="AB368" s="209"/>
      <c r="AC368" s="209"/>
      <c r="AD368" s="209"/>
      <c r="AE368" s="209"/>
      <c r="AF368" s="209"/>
      <c r="AG368" s="209" t="s">
        <v>104</v>
      </c>
      <c r="AH368" s="209"/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spans="1:60" outlineLevel="1" x14ac:dyDescent="0.2">
      <c r="A369" s="216"/>
      <c r="B369" s="217"/>
      <c r="C369" s="245" t="s">
        <v>465</v>
      </c>
      <c r="D369" s="239"/>
      <c r="E369" s="239"/>
      <c r="F369" s="239"/>
      <c r="G369" s="239"/>
      <c r="H369" s="218"/>
      <c r="I369" s="218"/>
      <c r="J369" s="218"/>
      <c r="K369" s="218"/>
      <c r="L369" s="218"/>
      <c r="M369" s="218"/>
      <c r="N369" s="218"/>
      <c r="O369" s="218"/>
      <c r="P369" s="218"/>
      <c r="Q369" s="218"/>
      <c r="R369" s="218"/>
      <c r="S369" s="218"/>
      <c r="T369" s="218"/>
      <c r="U369" s="218"/>
      <c r="V369" s="218"/>
      <c r="W369" s="218"/>
      <c r="X369" s="209"/>
      <c r="Y369" s="209"/>
      <c r="Z369" s="209"/>
      <c r="AA369" s="209"/>
      <c r="AB369" s="209"/>
      <c r="AC369" s="209"/>
      <c r="AD369" s="209"/>
      <c r="AE369" s="209"/>
      <c r="AF369" s="209"/>
      <c r="AG369" s="209" t="s">
        <v>108</v>
      </c>
      <c r="AH369" s="209"/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ht="22.5" outlineLevel="1" x14ac:dyDescent="0.2">
      <c r="A370" s="229">
        <v>114</v>
      </c>
      <c r="B370" s="230" t="s">
        <v>470</v>
      </c>
      <c r="C370" s="242" t="s">
        <v>471</v>
      </c>
      <c r="D370" s="231" t="s">
        <v>155</v>
      </c>
      <c r="E370" s="232">
        <v>6</v>
      </c>
      <c r="F370" s="233"/>
      <c r="G370" s="234">
        <f>ROUND(E370*F370,2)</f>
        <v>0</v>
      </c>
      <c r="H370" s="233"/>
      <c r="I370" s="234">
        <f>ROUND(E370*H370,2)</f>
        <v>0</v>
      </c>
      <c r="J370" s="233"/>
      <c r="K370" s="234">
        <f>ROUND(E370*J370,2)</f>
        <v>0</v>
      </c>
      <c r="L370" s="234">
        <v>21</v>
      </c>
      <c r="M370" s="234">
        <f>G370*(1+L370/100)</f>
        <v>0</v>
      </c>
      <c r="N370" s="234">
        <v>1.2970000000000001E-2</v>
      </c>
      <c r="O370" s="234">
        <f>ROUND(E370*N370,2)</f>
        <v>0.08</v>
      </c>
      <c r="P370" s="234">
        <v>0</v>
      </c>
      <c r="Q370" s="234">
        <f>ROUND(E370*P370,2)</f>
        <v>0</v>
      </c>
      <c r="R370" s="234" t="s">
        <v>182</v>
      </c>
      <c r="S370" s="234" t="s">
        <v>103</v>
      </c>
      <c r="T370" s="235" t="s">
        <v>103</v>
      </c>
      <c r="U370" s="218">
        <v>0</v>
      </c>
      <c r="V370" s="218">
        <f>ROUND(E370*U370,2)</f>
        <v>0</v>
      </c>
      <c r="W370" s="218"/>
      <c r="X370" s="209"/>
      <c r="Y370" s="209"/>
      <c r="Z370" s="209"/>
      <c r="AA370" s="209"/>
      <c r="AB370" s="209"/>
      <c r="AC370" s="209"/>
      <c r="AD370" s="209"/>
      <c r="AE370" s="209"/>
      <c r="AF370" s="209"/>
      <c r="AG370" s="209" t="s">
        <v>183</v>
      </c>
      <c r="AH370" s="209"/>
      <c r="AI370" s="209"/>
      <c r="AJ370" s="209"/>
      <c r="AK370" s="209"/>
      <c r="AL370" s="209"/>
      <c r="AM370" s="209"/>
      <c r="AN370" s="209"/>
      <c r="AO370" s="209"/>
      <c r="AP370" s="209"/>
      <c r="AQ370" s="209"/>
      <c r="AR370" s="209"/>
      <c r="AS370" s="209"/>
      <c r="AT370" s="209"/>
      <c r="AU370" s="209"/>
      <c r="AV370" s="209"/>
      <c r="AW370" s="209"/>
      <c r="AX370" s="209"/>
      <c r="AY370" s="209"/>
      <c r="AZ370" s="209"/>
      <c r="BA370" s="209"/>
      <c r="BB370" s="209"/>
      <c r="BC370" s="209"/>
      <c r="BD370" s="209"/>
      <c r="BE370" s="209"/>
      <c r="BF370" s="209"/>
      <c r="BG370" s="209"/>
      <c r="BH370" s="209"/>
    </row>
    <row r="371" spans="1:60" outlineLevel="1" x14ac:dyDescent="0.2">
      <c r="A371" s="216"/>
      <c r="B371" s="217"/>
      <c r="C371" s="245" t="s">
        <v>465</v>
      </c>
      <c r="D371" s="239"/>
      <c r="E371" s="239"/>
      <c r="F371" s="239"/>
      <c r="G371" s="239"/>
      <c r="H371" s="218"/>
      <c r="I371" s="218"/>
      <c r="J371" s="218"/>
      <c r="K371" s="218"/>
      <c r="L371" s="218"/>
      <c r="M371" s="218"/>
      <c r="N371" s="218"/>
      <c r="O371" s="218"/>
      <c r="P371" s="218"/>
      <c r="Q371" s="218"/>
      <c r="R371" s="218"/>
      <c r="S371" s="218"/>
      <c r="T371" s="218"/>
      <c r="U371" s="218"/>
      <c r="V371" s="218"/>
      <c r="W371" s="218"/>
      <c r="X371" s="209"/>
      <c r="Y371" s="209"/>
      <c r="Z371" s="209"/>
      <c r="AA371" s="209"/>
      <c r="AB371" s="209"/>
      <c r="AC371" s="209"/>
      <c r="AD371" s="209"/>
      <c r="AE371" s="209"/>
      <c r="AF371" s="209"/>
      <c r="AG371" s="209" t="s">
        <v>108</v>
      </c>
      <c r="AH371" s="209"/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spans="1:60" ht="22.5" outlineLevel="1" x14ac:dyDescent="0.2">
      <c r="A372" s="229">
        <v>115</v>
      </c>
      <c r="B372" s="230" t="s">
        <v>472</v>
      </c>
      <c r="C372" s="242" t="s">
        <v>473</v>
      </c>
      <c r="D372" s="231" t="s">
        <v>155</v>
      </c>
      <c r="E372" s="232">
        <v>6</v>
      </c>
      <c r="F372" s="233"/>
      <c r="G372" s="234">
        <f>ROUND(E372*F372,2)</f>
        <v>0</v>
      </c>
      <c r="H372" s="233"/>
      <c r="I372" s="234">
        <f>ROUND(E372*H372,2)</f>
        <v>0</v>
      </c>
      <c r="J372" s="233"/>
      <c r="K372" s="234">
        <f>ROUND(E372*J372,2)</f>
        <v>0</v>
      </c>
      <c r="L372" s="234">
        <v>21</v>
      </c>
      <c r="M372" s="234">
        <f>G372*(1+L372/100)</f>
        <v>0</v>
      </c>
      <c r="N372" s="234">
        <v>0.01</v>
      </c>
      <c r="O372" s="234">
        <f>ROUND(E372*N372,2)</f>
        <v>0.06</v>
      </c>
      <c r="P372" s="234">
        <v>0</v>
      </c>
      <c r="Q372" s="234">
        <f>ROUND(E372*P372,2)</f>
        <v>0</v>
      </c>
      <c r="R372" s="234" t="s">
        <v>182</v>
      </c>
      <c r="S372" s="234" t="s">
        <v>103</v>
      </c>
      <c r="T372" s="235" t="s">
        <v>103</v>
      </c>
      <c r="U372" s="218">
        <v>0</v>
      </c>
      <c r="V372" s="218">
        <f>ROUND(E372*U372,2)</f>
        <v>0</v>
      </c>
      <c r="W372" s="218"/>
      <c r="X372" s="209"/>
      <c r="Y372" s="209"/>
      <c r="Z372" s="209"/>
      <c r="AA372" s="209"/>
      <c r="AB372" s="209"/>
      <c r="AC372" s="209"/>
      <c r="AD372" s="209"/>
      <c r="AE372" s="209"/>
      <c r="AF372" s="209"/>
      <c r="AG372" s="209" t="s">
        <v>183</v>
      </c>
      <c r="AH372" s="209"/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spans="1:60" outlineLevel="1" x14ac:dyDescent="0.2">
      <c r="A373" s="216"/>
      <c r="B373" s="217"/>
      <c r="C373" s="245" t="s">
        <v>465</v>
      </c>
      <c r="D373" s="239"/>
      <c r="E373" s="239"/>
      <c r="F373" s="239"/>
      <c r="G373" s="239"/>
      <c r="H373" s="218"/>
      <c r="I373" s="218"/>
      <c r="J373" s="218"/>
      <c r="K373" s="218"/>
      <c r="L373" s="218"/>
      <c r="M373" s="218"/>
      <c r="N373" s="218"/>
      <c r="O373" s="218"/>
      <c r="P373" s="218"/>
      <c r="Q373" s="218"/>
      <c r="R373" s="218"/>
      <c r="S373" s="218"/>
      <c r="T373" s="218"/>
      <c r="U373" s="218"/>
      <c r="V373" s="218"/>
      <c r="W373" s="218"/>
      <c r="X373" s="209"/>
      <c r="Y373" s="209"/>
      <c r="Z373" s="209"/>
      <c r="AA373" s="209"/>
      <c r="AB373" s="209"/>
      <c r="AC373" s="209"/>
      <c r="AD373" s="209"/>
      <c r="AE373" s="209"/>
      <c r="AF373" s="209"/>
      <c r="AG373" s="209" t="s">
        <v>108</v>
      </c>
      <c r="AH373" s="209"/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spans="1:60" outlineLevel="1" x14ac:dyDescent="0.2">
      <c r="A374" s="229">
        <v>116</v>
      </c>
      <c r="B374" s="230" t="s">
        <v>474</v>
      </c>
      <c r="C374" s="242" t="s">
        <v>475</v>
      </c>
      <c r="D374" s="231" t="s">
        <v>220</v>
      </c>
      <c r="E374" s="232">
        <v>6</v>
      </c>
      <c r="F374" s="233"/>
      <c r="G374" s="234">
        <f>ROUND(E374*F374,2)</f>
        <v>0</v>
      </c>
      <c r="H374" s="233"/>
      <c r="I374" s="234">
        <f>ROUND(E374*H374,2)</f>
        <v>0</v>
      </c>
      <c r="J374" s="233"/>
      <c r="K374" s="234">
        <f>ROUND(E374*J374,2)</f>
        <v>0</v>
      </c>
      <c r="L374" s="234">
        <v>21</v>
      </c>
      <c r="M374" s="234">
        <f>G374*(1+L374/100)</f>
        <v>0</v>
      </c>
      <c r="N374" s="234">
        <v>1.7010000000000001E-2</v>
      </c>
      <c r="O374" s="234">
        <f>ROUND(E374*N374,2)</f>
        <v>0.1</v>
      </c>
      <c r="P374" s="234">
        <v>0</v>
      </c>
      <c r="Q374" s="234">
        <f>ROUND(E374*P374,2)</f>
        <v>0</v>
      </c>
      <c r="R374" s="234" t="s">
        <v>161</v>
      </c>
      <c r="S374" s="234" t="s">
        <v>103</v>
      </c>
      <c r="T374" s="235" t="s">
        <v>103</v>
      </c>
      <c r="U374" s="218">
        <v>1.1890000000000001</v>
      </c>
      <c r="V374" s="218">
        <f>ROUND(E374*U374,2)</f>
        <v>7.13</v>
      </c>
      <c r="W374" s="218"/>
      <c r="X374" s="209"/>
      <c r="Y374" s="209"/>
      <c r="Z374" s="209"/>
      <c r="AA374" s="209"/>
      <c r="AB374" s="209"/>
      <c r="AC374" s="209"/>
      <c r="AD374" s="209"/>
      <c r="AE374" s="209"/>
      <c r="AF374" s="209"/>
      <c r="AG374" s="209" t="s">
        <v>104</v>
      </c>
      <c r="AH374" s="209"/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1" x14ac:dyDescent="0.2">
      <c r="A375" s="216"/>
      <c r="B375" s="217"/>
      <c r="C375" s="245" t="s">
        <v>465</v>
      </c>
      <c r="D375" s="239"/>
      <c r="E375" s="239"/>
      <c r="F375" s="239"/>
      <c r="G375" s="239"/>
      <c r="H375" s="218"/>
      <c r="I375" s="218"/>
      <c r="J375" s="218"/>
      <c r="K375" s="218"/>
      <c r="L375" s="218"/>
      <c r="M375" s="218"/>
      <c r="N375" s="218"/>
      <c r="O375" s="218"/>
      <c r="P375" s="218"/>
      <c r="Q375" s="218"/>
      <c r="R375" s="218"/>
      <c r="S375" s="218"/>
      <c r="T375" s="218"/>
      <c r="U375" s="218"/>
      <c r="V375" s="218"/>
      <c r="W375" s="218"/>
      <c r="X375" s="209"/>
      <c r="Y375" s="209"/>
      <c r="Z375" s="209"/>
      <c r="AA375" s="209"/>
      <c r="AB375" s="209"/>
      <c r="AC375" s="209"/>
      <c r="AD375" s="209"/>
      <c r="AE375" s="209"/>
      <c r="AF375" s="209"/>
      <c r="AG375" s="209" t="s">
        <v>108</v>
      </c>
      <c r="AH375" s="209"/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ht="22.5" outlineLevel="1" x14ac:dyDescent="0.2">
      <c r="A376" s="229">
        <v>117</v>
      </c>
      <c r="B376" s="230" t="s">
        <v>476</v>
      </c>
      <c r="C376" s="242" t="s">
        <v>477</v>
      </c>
      <c r="D376" s="231" t="s">
        <v>155</v>
      </c>
      <c r="E376" s="232">
        <v>4</v>
      </c>
      <c r="F376" s="233"/>
      <c r="G376" s="234">
        <f>ROUND(E376*F376,2)</f>
        <v>0</v>
      </c>
      <c r="H376" s="233"/>
      <c r="I376" s="234">
        <f>ROUND(E376*H376,2)</f>
        <v>0</v>
      </c>
      <c r="J376" s="233"/>
      <c r="K376" s="234">
        <f>ROUND(E376*J376,2)</f>
        <v>0</v>
      </c>
      <c r="L376" s="234">
        <v>21</v>
      </c>
      <c r="M376" s="234">
        <f>G376*(1+L376/100)</f>
        <v>0</v>
      </c>
      <c r="N376" s="234">
        <v>8.3700000000000007E-3</v>
      </c>
      <c r="O376" s="234">
        <f>ROUND(E376*N376,2)</f>
        <v>0.03</v>
      </c>
      <c r="P376" s="234">
        <v>0</v>
      </c>
      <c r="Q376" s="234">
        <f>ROUND(E376*P376,2)</f>
        <v>0</v>
      </c>
      <c r="R376" s="234" t="s">
        <v>182</v>
      </c>
      <c r="S376" s="234" t="s">
        <v>103</v>
      </c>
      <c r="T376" s="235" t="s">
        <v>103</v>
      </c>
      <c r="U376" s="218">
        <v>0</v>
      </c>
      <c r="V376" s="218">
        <f>ROUND(E376*U376,2)</f>
        <v>0</v>
      </c>
      <c r="W376" s="218"/>
      <c r="X376" s="209"/>
      <c r="Y376" s="209"/>
      <c r="Z376" s="209"/>
      <c r="AA376" s="209"/>
      <c r="AB376" s="209"/>
      <c r="AC376" s="209"/>
      <c r="AD376" s="209"/>
      <c r="AE376" s="209"/>
      <c r="AF376" s="209"/>
      <c r="AG376" s="209" t="s">
        <v>183</v>
      </c>
      <c r="AH376" s="209"/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outlineLevel="1" x14ac:dyDescent="0.2">
      <c r="A377" s="216"/>
      <c r="B377" s="217"/>
      <c r="C377" s="245" t="s">
        <v>465</v>
      </c>
      <c r="D377" s="239"/>
      <c r="E377" s="239"/>
      <c r="F377" s="239"/>
      <c r="G377" s="239"/>
      <c r="H377" s="218"/>
      <c r="I377" s="218"/>
      <c r="J377" s="218"/>
      <c r="K377" s="218"/>
      <c r="L377" s="218"/>
      <c r="M377" s="218"/>
      <c r="N377" s="218"/>
      <c r="O377" s="218"/>
      <c r="P377" s="218"/>
      <c r="Q377" s="218"/>
      <c r="R377" s="218"/>
      <c r="S377" s="218"/>
      <c r="T377" s="218"/>
      <c r="U377" s="218"/>
      <c r="V377" s="218"/>
      <c r="W377" s="218"/>
      <c r="X377" s="209"/>
      <c r="Y377" s="209"/>
      <c r="Z377" s="209"/>
      <c r="AA377" s="209"/>
      <c r="AB377" s="209"/>
      <c r="AC377" s="209"/>
      <c r="AD377" s="209"/>
      <c r="AE377" s="209"/>
      <c r="AF377" s="209"/>
      <c r="AG377" s="209" t="s">
        <v>108</v>
      </c>
      <c r="AH377" s="209"/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ht="22.5" outlineLevel="1" x14ac:dyDescent="0.2">
      <c r="A378" s="229">
        <v>118</v>
      </c>
      <c r="B378" s="230" t="s">
        <v>478</v>
      </c>
      <c r="C378" s="242" t="s">
        <v>479</v>
      </c>
      <c r="D378" s="231" t="s">
        <v>155</v>
      </c>
      <c r="E378" s="232">
        <v>2</v>
      </c>
      <c r="F378" s="233"/>
      <c r="G378" s="234">
        <f>ROUND(E378*F378,2)</f>
        <v>0</v>
      </c>
      <c r="H378" s="233"/>
      <c r="I378" s="234">
        <f>ROUND(E378*H378,2)</f>
        <v>0</v>
      </c>
      <c r="J378" s="233"/>
      <c r="K378" s="234">
        <f>ROUND(E378*J378,2)</f>
        <v>0</v>
      </c>
      <c r="L378" s="234">
        <v>21</v>
      </c>
      <c r="M378" s="234">
        <f>G378*(1+L378/100)</f>
        <v>0</v>
      </c>
      <c r="N378" s="234">
        <v>4.4500000000000005E-2</v>
      </c>
      <c r="O378" s="234">
        <f>ROUND(E378*N378,2)</f>
        <v>0.09</v>
      </c>
      <c r="P378" s="234">
        <v>0</v>
      </c>
      <c r="Q378" s="234">
        <f>ROUND(E378*P378,2)</f>
        <v>0</v>
      </c>
      <c r="R378" s="234" t="s">
        <v>182</v>
      </c>
      <c r="S378" s="234" t="s">
        <v>103</v>
      </c>
      <c r="T378" s="235" t="s">
        <v>103</v>
      </c>
      <c r="U378" s="218">
        <v>0</v>
      </c>
      <c r="V378" s="218">
        <f>ROUND(E378*U378,2)</f>
        <v>0</v>
      </c>
      <c r="W378" s="218"/>
      <c r="X378" s="209"/>
      <c r="Y378" s="209"/>
      <c r="Z378" s="209"/>
      <c r="AA378" s="209"/>
      <c r="AB378" s="209"/>
      <c r="AC378" s="209"/>
      <c r="AD378" s="209"/>
      <c r="AE378" s="209"/>
      <c r="AF378" s="209"/>
      <c r="AG378" s="209" t="s">
        <v>183</v>
      </c>
      <c r="AH378" s="209"/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outlineLevel="1" x14ac:dyDescent="0.2">
      <c r="A379" s="216"/>
      <c r="B379" s="217"/>
      <c r="C379" s="245" t="s">
        <v>465</v>
      </c>
      <c r="D379" s="239"/>
      <c r="E379" s="239"/>
      <c r="F379" s="239"/>
      <c r="G379" s="239"/>
      <c r="H379" s="218"/>
      <c r="I379" s="218"/>
      <c r="J379" s="218"/>
      <c r="K379" s="218"/>
      <c r="L379" s="218"/>
      <c r="M379" s="218"/>
      <c r="N379" s="218"/>
      <c r="O379" s="218"/>
      <c r="P379" s="218"/>
      <c r="Q379" s="218"/>
      <c r="R379" s="218"/>
      <c r="S379" s="218"/>
      <c r="T379" s="218"/>
      <c r="U379" s="218"/>
      <c r="V379" s="218"/>
      <c r="W379" s="218"/>
      <c r="X379" s="209"/>
      <c r="Y379" s="209"/>
      <c r="Z379" s="209"/>
      <c r="AA379" s="209"/>
      <c r="AB379" s="209"/>
      <c r="AC379" s="209"/>
      <c r="AD379" s="209"/>
      <c r="AE379" s="209"/>
      <c r="AF379" s="209"/>
      <c r="AG379" s="209" t="s">
        <v>108</v>
      </c>
      <c r="AH379" s="209"/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ht="22.5" outlineLevel="1" x14ac:dyDescent="0.2">
      <c r="A380" s="229">
        <v>119</v>
      </c>
      <c r="B380" s="230" t="s">
        <v>480</v>
      </c>
      <c r="C380" s="242" t="s">
        <v>481</v>
      </c>
      <c r="D380" s="231" t="s">
        <v>464</v>
      </c>
      <c r="E380" s="232">
        <v>6</v>
      </c>
      <c r="F380" s="233"/>
      <c r="G380" s="234">
        <f>ROUND(E380*F380,2)</f>
        <v>0</v>
      </c>
      <c r="H380" s="233"/>
      <c r="I380" s="234">
        <f>ROUND(E380*H380,2)</f>
        <v>0</v>
      </c>
      <c r="J380" s="233"/>
      <c r="K380" s="234">
        <f>ROUND(E380*J380,2)</f>
        <v>0</v>
      </c>
      <c r="L380" s="234">
        <v>21</v>
      </c>
      <c r="M380" s="234">
        <f>G380*(1+L380/100)</f>
        <v>0</v>
      </c>
      <c r="N380" s="234">
        <v>6.2000000000000011E-4</v>
      </c>
      <c r="O380" s="234">
        <f>ROUND(E380*N380,2)</f>
        <v>0</v>
      </c>
      <c r="P380" s="234">
        <v>0</v>
      </c>
      <c r="Q380" s="234">
        <f>ROUND(E380*P380,2)</f>
        <v>0</v>
      </c>
      <c r="R380" s="234" t="s">
        <v>161</v>
      </c>
      <c r="S380" s="234" t="s">
        <v>103</v>
      </c>
      <c r="T380" s="235" t="s">
        <v>103</v>
      </c>
      <c r="U380" s="218">
        <v>2.6</v>
      </c>
      <c r="V380" s="218">
        <f>ROUND(E380*U380,2)</f>
        <v>15.6</v>
      </c>
      <c r="W380" s="218"/>
      <c r="X380" s="209"/>
      <c r="Y380" s="209"/>
      <c r="Z380" s="209"/>
      <c r="AA380" s="209"/>
      <c r="AB380" s="209"/>
      <c r="AC380" s="209"/>
      <c r="AD380" s="209"/>
      <c r="AE380" s="209"/>
      <c r="AF380" s="209"/>
      <c r="AG380" s="209" t="s">
        <v>104</v>
      </c>
      <c r="AH380" s="209"/>
      <c r="AI380" s="209"/>
      <c r="AJ380" s="209"/>
      <c r="AK380" s="209"/>
      <c r="AL380" s="209"/>
      <c r="AM380" s="209"/>
      <c r="AN380" s="209"/>
      <c r="AO380" s="209"/>
      <c r="AP380" s="209"/>
      <c r="AQ380" s="209"/>
      <c r="AR380" s="209"/>
      <c r="AS380" s="209"/>
      <c r="AT380" s="209"/>
      <c r="AU380" s="209"/>
      <c r="AV380" s="209"/>
      <c r="AW380" s="209"/>
      <c r="AX380" s="209"/>
      <c r="AY380" s="209"/>
      <c r="AZ380" s="209"/>
      <c r="BA380" s="209"/>
      <c r="BB380" s="209"/>
      <c r="BC380" s="209"/>
      <c r="BD380" s="209"/>
      <c r="BE380" s="209"/>
      <c r="BF380" s="209"/>
      <c r="BG380" s="209"/>
      <c r="BH380" s="209"/>
    </row>
    <row r="381" spans="1:60" outlineLevel="1" x14ac:dyDescent="0.2">
      <c r="A381" s="216"/>
      <c r="B381" s="217"/>
      <c r="C381" s="245" t="s">
        <v>465</v>
      </c>
      <c r="D381" s="239"/>
      <c r="E381" s="239"/>
      <c r="F381" s="239"/>
      <c r="G381" s="239"/>
      <c r="H381" s="218"/>
      <c r="I381" s="218"/>
      <c r="J381" s="218"/>
      <c r="K381" s="218"/>
      <c r="L381" s="218"/>
      <c r="M381" s="218"/>
      <c r="N381" s="218"/>
      <c r="O381" s="218"/>
      <c r="P381" s="218"/>
      <c r="Q381" s="218"/>
      <c r="R381" s="218"/>
      <c r="S381" s="218"/>
      <c r="T381" s="218"/>
      <c r="U381" s="218"/>
      <c r="V381" s="218"/>
      <c r="W381" s="218"/>
      <c r="X381" s="209"/>
      <c r="Y381" s="209"/>
      <c r="Z381" s="209"/>
      <c r="AA381" s="209"/>
      <c r="AB381" s="209"/>
      <c r="AC381" s="209"/>
      <c r="AD381" s="209"/>
      <c r="AE381" s="209"/>
      <c r="AF381" s="209"/>
      <c r="AG381" s="209" t="s">
        <v>108</v>
      </c>
      <c r="AH381" s="209"/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ht="22.5" outlineLevel="1" x14ac:dyDescent="0.2">
      <c r="A382" s="229">
        <v>120</v>
      </c>
      <c r="B382" s="230" t="s">
        <v>482</v>
      </c>
      <c r="C382" s="242" t="s">
        <v>483</v>
      </c>
      <c r="D382" s="231" t="s">
        <v>155</v>
      </c>
      <c r="E382" s="232">
        <v>4</v>
      </c>
      <c r="F382" s="233"/>
      <c r="G382" s="234">
        <f>ROUND(E382*F382,2)</f>
        <v>0</v>
      </c>
      <c r="H382" s="233"/>
      <c r="I382" s="234">
        <f>ROUND(E382*H382,2)</f>
        <v>0</v>
      </c>
      <c r="J382" s="233"/>
      <c r="K382" s="234">
        <f>ROUND(E382*J382,2)</f>
        <v>0</v>
      </c>
      <c r="L382" s="234">
        <v>21</v>
      </c>
      <c r="M382" s="234">
        <f>G382*(1+L382/100)</f>
        <v>0</v>
      </c>
      <c r="N382" s="234">
        <v>8.0000000000000002E-3</v>
      </c>
      <c r="O382" s="234">
        <f>ROUND(E382*N382,2)</f>
        <v>0.03</v>
      </c>
      <c r="P382" s="234">
        <v>0</v>
      </c>
      <c r="Q382" s="234">
        <f>ROUND(E382*P382,2)</f>
        <v>0</v>
      </c>
      <c r="R382" s="234" t="s">
        <v>182</v>
      </c>
      <c r="S382" s="234" t="s">
        <v>103</v>
      </c>
      <c r="T382" s="235" t="s">
        <v>103</v>
      </c>
      <c r="U382" s="218">
        <v>0</v>
      </c>
      <c r="V382" s="218">
        <f>ROUND(E382*U382,2)</f>
        <v>0</v>
      </c>
      <c r="W382" s="218"/>
      <c r="X382" s="209"/>
      <c r="Y382" s="209"/>
      <c r="Z382" s="209"/>
      <c r="AA382" s="209"/>
      <c r="AB382" s="209"/>
      <c r="AC382" s="209"/>
      <c r="AD382" s="209"/>
      <c r="AE382" s="209"/>
      <c r="AF382" s="209"/>
      <c r="AG382" s="209" t="s">
        <v>183</v>
      </c>
      <c r="AH382" s="209"/>
      <c r="AI382" s="209"/>
      <c r="AJ382" s="209"/>
      <c r="AK382" s="209"/>
      <c r="AL382" s="209"/>
      <c r="AM382" s="209"/>
      <c r="AN382" s="209"/>
      <c r="AO382" s="209"/>
      <c r="AP382" s="209"/>
      <c r="AQ382" s="209"/>
      <c r="AR382" s="209"/>
      <c r="AS382" s="209"/>
      <c r="AT382" s="209"/>
      <c r="AU382" s="209"/>
      <c r="AV382" s="209"/>
      <c r="AW382" s="209"/>
      <c r="AX382" s="209"/>
      <c r="AY382" s="209"/>
      <c r="AZ382" s="209"/>
      <c r="BA382" s="209"/>
      <c r="BB382" s="209"/>
      <c r="BC382" s="209"/>
      <c r="BD382" s="209"/>
      <c r="BE382" s="209"/>
      <c r="BF382" s="209"/>
      <c r="BG382" s="209"/>
      <c r="BH382" s="209"/>
    </row>
    <row r="383" spans="1:60" outlineLevel="1" x14ac:dyDescent="0.2">
      <c r="A383" s="216"/>
      <c r="B383" s="217"/>
      <c r="C383" s="245" t="s">
        <v>465</v>
      </c>
      <c r="D383" s="239"/>
      <c r="E383" s="239"/>
      <c r="F383" s="239"/>
      <c r="G383" s="239"/>
      <c r="H383" s="218"/>
      <c r="I383" s="218"/>
      <c r="J383" s="218"/>
      <c r="K383" s="218"/>
      <c r="L383" s="218"/>
      <c r="M383" s="218"/>
      <c r="N383" s="218"/>
      <c r="O383" s="218"/>
      <c r="P383" s="218"/>
      <c r="Q383" s="218"/>
      <c r="R383" s="218"/>
      <c r="S383" s="218"/>
      <c r="T383" s="218"/>
      <c r="U383" s="218"/>
      <c r="V383" s="218"/>
      <c r="W383" s="218"/>
      <c r="X383" s="209"/>
      <c r="Y383" s="209"/>
      <c r="Z383" s="209"/>
      <c r="AA383" s="209"/>
      <c r="AB383" s="209"/>
      <c r="AC383" s="209"/>
      <c r="AD383" s="209"/>
      <c r="AE383" s="209"/>
      <c r="AF383" s="209"/>
      <c r="AG383" s="209" t="s">
        <v>108</v>
      </c>
      <c r="AH383" s="209"/>
      <c r="AI383" s="209"/>
      <c r="AJ383" s="209"/>
      <c r="AK383" s="209"/>
      <c r="AL383" s="209"/>
      <c r="AM383" s="209"/>
      <c r="AN383" s="209"/>
      <c r="AO383" s="209"/>
      <c r="AP383" s="209"/>
      <c r="AQ383" s="209"/>
      <c r="AR383" s="209"/>
      <c r="AS383" s="209"/>
      <c r="AT383" s="209"/>
      <c r="AU383" s="209"/>
      <c r="AV383" s="209"/>
      <c r="AW383" s="209"/>
      <c r="AX383" s="209"/>
      <c r="AY383" s="209"/>
      <c r="AZ383" s="209"/>
      <c r="BA383" s="209"/>
      <c r="BB383" s="209"/>
      <c r="BC383" s="209"/>
      <c r="BD383" s="209"/>
      <c r="BE383" s="209"/>
      <c r="BF383" s="209"/>
      <c r="BG383" s="209"/>
      <c r="BH383" s="209"/>
    </row>
    <row r="384" spans="1:60" ht="22.5" outlineLevel="1" x14ac:dyDescent="0.2">
      <c r="A384" s="229">
        <v>121</v>
      </c>
      <c r="B384" s="230" t="s">
        <v>484</v>
      </c>
      <c r="C384" s="242" t="s">
        <v>485</v>
      </c>
      <c r="D384" s="231" t="s">
        <v>155</v>
      </c>
      <c r="E384" s="232">
        <v>1</v>
      </c>
      <c r="F384" s="233"/>
      <c r="G384" s="234">
        <f>ROUND(E384*F384,2)</f>
        <v>0</v>
      </c>
      <c r="H384" s="233"/>
      <c r="I384" s="234">
        <f>ROUND(E384*H384,2)</f>
        <v>0</v>
      </c>
      <c r="J384" s="233"/>
      <c r="K384" s="234">
        <f>ROUND(E384*J384,2)</f>
        <v>0</v>
      </c>
      <c r="L384" s="234">
        <v>21</v>
      </c>
      <c r="M384" s="234">
        <f>G384*(1+L384/100)</f>
        <v>0</v>
      </c>
      <c r="N384" s="234">
        <v>4.7000000000000002E-3</v>
      </c>
      <c r="O384" s="234">
        <f>ROUND(E384*N384,2)</f>
        <v>0</v>
      </c>
      <c r="P384" s="234">
        <v>0</v>
      </c>
      <c r="Q384" s="234">
        <f>ROUND(E384*P384,2)</f>
        <v>0</v>
      </c>
      <c r="R384" s="234" t="s">
        <v>182</v>
      </c>
      <c r="S384" s="234" t="s">
        <v>103</v>
      </c>
      <c r="T384" s="235" t="s">
        <v>103</v>
      </c>
      <c r="U384" s="218">
        <v>0</v>
      </c>
      <c r="V384" s="218">
        <f>ROUND(E384*U384,2)</f>
        <v>0</v>
      </c>
      <c r="W384" s="218"/>
      <c r="X384" s="209"/>
      <c r="Y384" s="209"/>
      <c r="Z384" s="209"/>
      <c r="AA384" s="209"/>
      <c r="AB384" s="209"/>
      <c r="AC384" s="209"/>
      <c r="AD384" s="209"/>
      <c r="AE384" s="209"/>
      <c r="AF384" s="209"/>
      <c r="AG384" s="209" t="s">
        <v>183</v>
      </c>
      <c r="AH384" s="209"/>
      <c r="AI384" s="209"/>
      <c r="AJ384" s="209"/>
      <c r="AK384" s="209"/>
      <c r="AL384" s="209"/>
      <c r="AM384" s="209"/>
      <c r="AN384" s="209"/>
      <c r="AO384" s="209"/>
      <c r="AP384" s="209"/>
      <c r="AQ384" s="209"/>
      <c r="AR384" s="209"/>
      <c r="AS384" s="209"/>
      <c r="AT384" s="209"/>
      <c r="AU384" s="209"/>
      <c r="AV384" s="209"/>
      <c r="AW384" s="209"/>
      <c r="AX384" s="209"/>
      <c r="AY384" s="209"/>
      <c r="AZ384" s="209"/>
      <c r="BA384" s="209"/>
      <c r="BB384" s="209"/>
      <c r="BC384" s="209"/>
      <c r="BD384" s="209"/>
      <c r="BE384" s="209"/>
      <c r="BF384" s="209"/>
      <c r="BG384" s="209"/>
      <c r="BH384" s="209"/>
    </row>
    <row r="385" spans="1:60" outlineLevel="1" x14ac:dyDescent="0.2">
      <c r="A385" s="216"/>
      <c r="B385" s="217"/>
      <c r="C385" s="245" t="s">
        <v>465</v>
      </c>
      <c r="D385" s="239"/>
      <c r="E385" s="239"/>
      <c r="F385" s="239"/>
      <c r="G385" s="239"/>
      <c r="H385" s="218"/>
      <c r="I385" s="218"/>
      <c r="J385" s="218"/>
      <c r="K385" s="218"/>
      <c r="L385" s="218"/>
      <c r="M385" s="218"/>
      <c r="N385" s="218"/>
      <c r="O385" s="218"/>
      <c r="P385" s="218"/>
      <c r="Q385" s="218"/>
      <c r="R385" s="218"/>
      <c r="S385" s="218"/>
      <c r="T385" s="218"/>
      <c r="U385" s="218"/>
      <c r="V385" s="218"/>
      <c r="W385" s="218"/>
      <c r="X385" s="209"/>
      <c r="Y385" s="209"/>
      <c r="Z385" s="209"/>
      <c r="AA385" s="209"/>
      <c r="AB385" s="209"/>
      <c r="AC385" s="209"/>
      <c r="AD385" s="209"/>
      <c r="AE385" s="209"/>
      <c r="AF385" s="209"/>
      <c r="AG385" s="209" t="s">
        <v>108</v>
      </c>
      <c r="AH385" s="209"/>
      <c r="AI385" s="209"/>
      <c r="AJ385" s="209"/>
      <c r="AK385" s="209"/>
      <c r="AL385" s="209"/>
      <c r="AM385" s="209"/>
      <c r="AN385" s="209"/>
      <c r="AO385" s="209"/>
      <c r="AP385" s="209"/>
      <c r="AQ385" s="209"/>
      <c r="AR385" s="209"/>
      <c r="AS385" s="209"/>
      <c r="AT385" s="209"/>
      <c r="AU385" s="209"/>
      <c r="AV385" s="209"/>
      <c r="AW385" s="209"/>
      <c r="AX385" s="209"/>
      <c r="AY385" s="209"/>
      <c r="AZ385" s="209"/>
      <c r="BA385" s="209"/>
      <c r="BB385" s="209"/>
      <c r="BC385" s="209"/>
      <c r="BD385" s="209"/>
      <c r="BE385" s="209"/>
      <c r="BF385" s="209"/>
      <c r="BG385" s="209"/>
      <c r="BH385" s="209"/>
    </row>
    <row r="386" spans="1:60" ht="22.5" outlineLevel="1" x14ac:dyDescent="0.2">
      <c r="A386" s="229">
        <v>122</v>
      </c>
      <c r="B386" s="230" t="s">
        <v>486</v>
      </c>
      <c r="C386" s="242" t="s">
        <v>487</v>
      </c>
      <c r="D386" s="231" t="s">
        <v>155</v>
      </c>
      <c r="E386" s="232">
        <v>1</v>
      </c>
      <c r="F386" s="233"/>
      <c r="G386" s="234">
        <f>ROUND(E386*F386,2)</f>
        <v>0</v>
      </c>
      <c r="H386" s="233"/>
      <c r="I386" s="234">
        <f>ROUND(E386*H386,2)</f>
        <v>0</v>
      </c>
      <c r="J386" s="233"/>
      <c r="K386" s="234">
        <f>ROUND(E386*J386,2)</f>
        <v>0</v>
      </c>
      <c r="L386" s="234">
        <v>21</v>
      </c>
      <c r="M386" s="234">
        <f>G386*(1+L386/100)</f>
        <v>0</v>
      </c>
      <c r="N386" s="234">
        <v>3.0900000000000003E-3</v>
      </c>
      <c r="O386" s="234">
        <f>ROUND(E386*N386,2)</f>
        <v>0</v>
      </c>
      <c r="P386" s="234">
        <v>0</v>
      </c>
      <c r="Q386" s="234">
        <f>ROUND(E386*P386,2)</f>
        <v>0</v>
      </c>
      <c r="R386" s="234" t="s">
        <v>161</v>
      </c>
      <c r="S386" s="234" t="s">
        <v>103</v>
      </c>
      <c r="T386" s="235" t="s">
        <v>103</v>
      </c>
      <c r="U386" s="218">
        <v>1.25</v>
      </c>
      <c r="V386" s="218">
        <f>ROUND(E386*U386,2)</f>
        <v>1.25</v>
      </c>
      <c r="W386" s="218"/>
      <c r="X386" s="209"/>
      <c r="Y386" s="209"/>
      <c r="Z386" s="209"/>
      <c r="AA386" s="209"/>
      <c r="AB386" s="209"/>
      <c r="AC386" s="209"/>
      <c r="AD386" s="209"/>
      <c r="AE386" s="209"/>
      <c r="AF386" s="209"/>
      <c r="AG386" s="209" t="s">
        <v>104</v>
      </c>
      <c r="AH386" s="209"/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 outlineLevel="1" x14ac:dyDescent="0.2">
      <c r="A387" s="216"/>
      <c r="B387" s="217"/>
      <c r="C387" s="245" t="s">
        <v>465</v>
      </c>
      <c r="D387" s="239"/>
      <c r="E387" s="239"/>
      <c r="F387" s="239"/>
      <c r="G387" s="239"/>
      <c r="H387" s="218"/>
      <c r="I387" s="218"/>
      <c r="J387" s="218"/>
      <c r="K387" s="218"/>
      <c r="L387" s="218"/>
      <c r="M387" s="218"/>
      <c r="N387" s="218"/>
      <c r="O387" s="218"/>
      <c r="P387" s="218"/>
      <c r="Q387" s="218"/>
      <c r="R387" s="218"/>
      <c r="S387" s="218"/>
      <c r="T387" s="218"/>
      <c r="U387" s="218"/>
      <c r="V387" s="218"/>
      <c r="W387" s="218"/>
      <c r="X387" s="209"/>
      <c r="Y387" s="209"/>
      <c r="Z387" s="209"/>
      <c r="AA387" s="209"/>
      <c r="AB387" s="209"/>
      <c r="AC387" s="209"/>
      <c r="AD387" s="209"/>
      <c r="AE387" s="209"/>
      <c r="AF387" s="209"/>
      <c r="AG387" s="209" t="s">
        <v>108</v>
      </c>
      <c r="AH387" s="209"/>
      <c r="AI387" s="209"/>
      <c r="AJ387" s="209"/>
      <c r="AK387" s="209"/>
      <c r="AL387" s="209"/>
      <c r="AM387" s="209"/>
      <c r="AN387" s="209"/>
      <c r="AO387" s="209"/>
      <c r="AP387" s="209"/>
      <c r="AQ387" s="209"/>
      <c r="AR387" s="209"/>
      <c r="AS387" s="209"/>
      <c r="AT387" s="209"/>
      <c r="AU387" s="209"/>
      <c r="AV387" s="209"/>
      <c r="AW387" s="209"/>
      <c r="AX387" s="209"/>
      <c r="AY387" s="209"/>
      <c r="AZ387" s="209"/>
      <c r="BA387" s="209"/>
      <c r="BB387" s="209"/>
      <c r="BC387" s="209"/>
      <c r="BD387" s="209"/>
      <c r="BE387" s="209"/>
      <c r="BF387" s="209"/>
      <c r="BG387" s="209"/>
      <c r="BH387" s="209"/>
    </row>
    <row r="388" spans="1:60" outlineLevel="1" x14ac:dyDescent="0.2">
      <c r="A388" s="229">
        <v>123</v>
      </c>
      <c r="B388" s="230" t="s">
        <v>488</v>
      </c>
      <c r="C388" s="242" t="s">
        <v>489</v>
      </c>
      <c r="D388" s="231" t="s">
        <v>464</v>
      </c>
      <c r="E388" s="232">
        <v>18</v>
      </c>
      <c r="F388" s="233"/>
      <c r="G388" s="234">
        <f>ROUND(E388*F388,2)</f>
        <v>0</v>
      </c>
      <c r="H388" s="233"/>
      <c r="I388" s="234">
        <f>ROUND(E388*H388,2)</f>
        <v>0</v>
      </c>
      <c r="J388" s="233"/>
      <c r="K388" s="234">
        <f>ROUND(E388*J388,2)</f>
        <v>0</v>
      </c>
      <c r="L388" s="234">
        <v>21</v>
      </c>
      <c r="M388" s="234">
        <f>G388*(1+L388/100)</f>
        <v>0</v>
      </c>
      <c r="N388" s="234">
        <v>2.4000000000000001E-4</v>
      </c>
      <c r="O388" s="234">
        <f>ROUND(E388*N388,2)</f>
        <v>0</v>
      </c>
      <c r="P388" s="234">
        <v>0</v>
      </c>
      <c r="Q388" s="234">
        <f>ROUND(E388*P388,2)</f>
        <v>0</v>
      </c>
      <c r="R388" s="234" t="s">
        <v>161</v>
      </c>
      <c r="S388" s="234" t="s">
        <v>103</v>
      </c>
      <c r="T388" s="235" t="s">
        <v>103</v>
      </c>
      <c r="U388" s="218">
        <v>0.12400000000000001</v>
      </c>
      <c r="V388" s="218">
        <f>ROUND(E388*U388,2)</f>
        <v>2.23</v>
      </c>
      <c r="W388" s="218"/>
      <c r="X388" s="209"/>
      <c r="Y388" s="209"/>
      <c r="Z388" s="209"/>
      <c r="AA388" s="209"/>
      <c r="AB388" s="209"/>
      <c r="AC388" s="209"/>
      <c r="AD388" s="209"/>
      <c r="AE388" s="209"/>
      <c r="AF388" s="209"/>
      <c r="AG388" s="209" t="s">
        <v>104</v>
      </c>
      <c r="AH388" s="209"/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outlineLevel="1" x14ac:dyDescent="0.2">
      <c r="A389" s="216"/>
      <c r="B389" s="217"/>
      <c r="C389" s="245" t="s">
        <v>465</v>
      </c>
      <c r="D389" s="239"/>
      <c r="E389" s="239"/>
      <c r="F389" s="239"/>
      <c r="G389" s="239"/>
      <c r="H389" s="218"/>
      <c r="I389" s="218"/>
      <c r="J389" s="218"/>
      <c r="K389" s="218"/>
      <c r="L389" s="218"/>
      <c r="M389" s="218"/>
      <c r="N389" s="218"/>
      <c r="O389" s="218"/>
      <c r="P389" s="218"/>
      <c r="Q389" s="218"/>
      <c r="R389" s="218"/>
      <c r="S389" s="218"/>
      <c r="T389" s="218"/>
      <c r="U389" s="218"/>
      <c r="V389" s="218"/>
      <c r="W389" s="218"/>
      <c r="X389" s="209"/>
      <c r="Y389" s="209"/>
      <c r="Z389" s="209"/>
      <c r="AA389" s="209"/>
      <c r="AB389" s="209"/>
      <c r="AC389" s="209"/>
      <c r="AD389" s="209"/>
      <c r="AE389" s="209"/>
      <c r="AF389" s="209"/>
      <c r="AG389" s="209" t="s">
        <v>108</v>
      </c>
      <c r="AH389" s="209"/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outlineLevel="1" x14ac:dyDescent="0.2">
      <c r="A390" s="229">
        <v>124</v>
      </c>
      <c r="B390" s="230" t="s">
        <v>490</v>
      </c>
      <c r="C390" s="242" t="s">
        <v>491</v>
      </c>
      <c r="D390" s="231" t="s">
        <v>220</v>
      </c>
      <c r="E390" s="232">
        <v>18</v>
      </c>
      <c r="F390" s="233"/>
      <c r="G390" s="234">
        <f>ROUND(E390*F390,2)</f>
        <v>0</v>
      </c>
      <c r="H390" s="233"/>
      <c r="I390" s="234">
        <f>ROUND(E390*H390,2)</f>
        <v>0</v>
      </c>
      <c r="J390" s="233"/>
      <c r="K390" s="234">
        <f>ROUND(E390*J390,2)</f>
        <v>0</v>
      </c>
      <c r="L390" s="234">
        <v>21</v>
      </c>
      <c r="M390" s="234">
        <f>G390*(1+L390/100)</f>
        <v>0</v>
      </c>
      <c r="N390" s="234">
        <v>0</v>
      </c>
      <c r="O390" s="234">
        <f>ROUND(E390*N390,2)</f>
        <v>0</v>
      </c>
      <c r="P390" s="234">
        <v>0</v>
      </c>
      <c r="Q390" s="234">
        <f>ROUND(E390*P390,2)</f>
        <v>0</v>
      </c>
      <c r="R390" s="234" t="s">
        <v>161</v>
      </c>
      <c r="S390" s="234" t="s">
        <v>103</v>
      </c>
      <c r="T390" s="235" t="s">
        <v>103</v>
      </c>
      <c r="U390" s="218">
        <v>1.9000000000000001</v>
      </c>
      <c r="V390" s="218">
        <f>ROUND(E390*U390,2)</f>
        <v>34.200000000000003</v>
      </c>
      <c r="W390" s="218"/>
      <c r="X390" s="209"/>
      <c r="Y390" s="209"/>
      <c r="Z390" s="209"/>
      <c r="AA390" s="209"/>
      <c r="AB390" s="209"/>
      <c r="AC390" s="209"/>
      <c r="AD390" s="209"/>
      <c r="AE390" s="209"/>
      <c r="AF390" s="209"/>
      <c r="AG390" s="209" t="s">
        <v>104</v>
      </c>
      <c r="AH390" s="209"/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outlineLevel="1" x14ac:dyDescent="0.2">
      <c r="A391" s="216"/>
      <c r="B391" s="217"/>
      <c r="C391" s="245" t="s">
        <v>465</v>
      </c>
      <c r="D391" s="239"/>
      <c r="E391" s="239"/>
      <c r="F391" s="239"/>
      <c r="G391" s="239"/>
      <c r="H391" s="218"/>
      <c r="I391" s="218"/>
      <c r="J391" s="218"/>
      <c r="K391" s="218"/>
      <c r="L391" s="218"/>
      <c r="M391" s="218"/>
      <c r="N391" s="218"/>
      <c r="O391" s="218"/>
      <c r="P391" s="218"/>
      <c r="Q391" s="218"/>
      <c r="R391" s="218"/>
      <c r="S391" s="218"/>
      <c r="T391" s="218"/>
      <c r="U391" s="218"/>
      <c r="V391" s="218"/>
      <c r="W391" s="218"/>
      <c r="X391" s="209"/>
      <c r="Y391" s="209"/>
      <c r="Z391" s="209"/>
      <c r="AA391" s="209"/>
      <c r="AB391" s="209"/>
      <c r="AC391" s="209"/>
      <c r="AD391" s="209"/>
      <c r="AE391" s="209"/>
      <c r="AF391" s="209"/>
      <c r="AG391" s="209" t="s">
        <v>108</v>
      </c>
      <c r="AH391" s="209"/>
      <c r="AI391" s="209"/>
      <c r="AJ391" s="209"/>
      <c r="AK391" s="209"/>
      <c r="AL391" s="209"/>
      <c r="AM391" s="209"/>
      <c r="AN391" s="209"/>
      <c r="AO391" s="209"/>
      <c r="AP391" s="209"/>
      <c r="AQ391" s="209"/>
      <c r="AR391" s="209"/>
      <c r="AS391" s="209"/>
      <c r="AT391" s="209"/>
      <c r="AU391" s="209"/>
      <c r="AV391" s="209"/>
      <c r="AW391" s="209"/>
      <c r="AX391" s="209"/>
      <c r="AY391" s="209"/>
      <c r="AZ391" s="209"/>
      <c r="BA391" s="209"/>
      <c r="BB391" s="209"/>
      <c r="BC391" s="209"/>
      <c r="BD391" s="209"/>
      <c r="BE391" s="209"/>
      <c r="BF391" s="209"/>
      <c r="BG391" s="209"/>
      <c r="BH391" s="209"/>
    </row>
    <row r="392" spans="1:60" outlineLevel="1" x14ac:dyDescent="0.2">
      <c r="A392" s="229">
        <v>125</v>
      </c>
      <c r="B392" s="230" t="s">
        <v>492</v>
      </c>
      <c r="C392" s="242" t="s">
        <v>493</v>
      </c>
      <c r="D392" s="231" t="s">
        <v>464</v>
      </c>
      <c r="E392" s="232">
        <v>12</v>
      </c>
      <c r="F392" s="233"/>
      <c r="G392" s="234">
        <f>ROUND(E392*F392,2)</f>
        <v>0</v>
      </c>
      <c r="H392" s="233"/>
      <c r="I392" s="234">
        <f>ROUND(E392*H392,2)</f>
        <v>0</v>
      </c>
      <c r="J392" s="233"/>
      <c r="K392" s="234">
        <f>ROUND(E392*J392,2)</f>
        <v>0</v>
      </c>
      <c r="L392" s="234">
        <v>21</v>
      </c>
      <c r="M392" s="234">
        <f>G392*(1+L392/100)</f>
        <v>0</v>
      </c>
      <c r="N392" s="234">
        <v>2.4000000000000001E-4</v>
      </c>
      <c r="O392" s="234">
        <f>ROUND(E392*N392,2)</f>
        <v>0</v>
      </c>
      <c r="P392" s="234">
        <v>0</v>
      </c>
      <c r="Q392" s="234">
        <f>ROUND(E392*P392,2)</f>
        <v>0</v>
      </c>
      <c r="R392" s="234" t="s">
        <v>161</v>
      </c>
      <c r="S392" s="234" t="s">
        <v>103</v>
      </c>
      <c r="T392" s="235" t="s">
        <v>103</v>
      </c>
      <c r="U392" s="218">
        <v>0.12400000000000001</v>
      </c>
      <c r="V392" s="218">
        <f>ROUND(E392*U392,2)</f>
        <v>1.49</v>
      </c>
      <c r="W392" s="218"/>
      <c r="X392" s="209"/>
      <c r="Y392" s="209"/>
      <c r="Z392" s="209"/>
      <c r="AA392" s="209"/>
      <c r="AB392" s="209"/>
      <c r="AC392" s="209"/>
      <c r="AD392" s="209"/>
      <c r="AE392" s="209"/>
      <c r="AF392" s="209"/>
      <c r="AG392" s="209" t="s">
        <v>104</v>
      </c>
      <c r="AH392" s="209"/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 outlineLevel="1" x14ac:dyDescent="0.2">
      <c r="A393" s="216"/>
      <c r="B393" s="217"/>
      <c r="C393" s="245" t="s">
        <v>465</v>
      </c>
      <c r="D393" s="239"/>
      <c r="E393" s="239"/>
      <c r="F393" s="239"/>
      <c r="G393" s="239"/>
      <c r="H393" s="218"/>
      <c r="I393" s="218"/>
      <c r="J393" s="218"/>
      <c r="K393" s="218"/>
      <c r="L393" s="218"/>
      <c r="M393" s="218"/>
      <c r="N393" s="218"/>
      <c r="O393" s="218"/>
      <c r="P393" s="218"/>
      <c r="Q393" s="218"/>
      <c r="R393" s="218"/>
      <c r="S393" s="218"/>
      <c r="T393" s="218"/>
      <c r="U393" s="218"/>
      <c r="V393" s="218"/>
      <c r="W393" s="218"/>
      <c r="X393" s="209"/>
      <c r="Y393" s="209"/>
      <c r="Z393" s="209"/>
      <c r="AA393" s="209"/>
      <c r="AB393" s="209"/>
      <c r="AC393" s="209"/>
      <c r="AD393" s="209"/>
      <c r="AE393" s="209"/>
      <c r="AF393" s="209"/>
      <c r="AG393" s="209" t="s">
        <v>108</v>
      </c>
      <c r="AH393" s="209"/>
      <c r="AI393" s="209"/>
      <c r="AJ393" s="209"/>
      <c r="AK393" s="209"/>
      <c r="AL393" s="209"/>
      <c r="AM393" s="209"/>
      <c r="AN393" s="209"/>
      <c r="AO393" s="209"/>
      <c r="AP393" s="209"/>
      <c r="AQ393" s="209"/>
      <c r="AR393" s="209"/>
      <c r="AS393" s="209"/>
      <c r="AT393" s="209"/>
      <c r="AU393" s="209"/>
      <c r="AV393" s="209"/>
      <c r="AW393" s="209"/>
      <c r="AX393" s="209"/>
      <c r="AY393" s="209"/>
      <c r="AZ393" s="209"/>
      <c r="BA393" s="209"/>
      <c r="BB393" s="209"/>
      <c r="BC393" s="209"/>
      <c r="BD393" s="209"/>
      <c r="BE393" s="209"/>
      <c r="BF393" s="209"/>
      <c r="BG393" s="209"/>
      <c r="BH393" s="209"/>
    </row>
    <row r="394" spans="1:60" ht="22.5" outlineLevel="1" x14ac:dyDescent="0.2">
      <c r="A394" s="229">
        <v>126</v>
      </c>
      <c r="B394" s="230" t="s">
        <v>494</v>
      </c>
      <c r="C394" s="242" t="s">
        <v>495</v>
      </c>
      <c r="D394" s="231" t="s">
        <v>155</v>
      </c>
      <c r="E394" s="232">
        <v>6</v>
      </c>
      <c r="F394" s="233"/>
      <c r="G394" s="234">
        <f>ROUND(E394*F394,2)</f>
        <v>0</v>
      </c>
      <c r="H394" s="233"/>
      <c r="I394" s="234">
        <f>ROUND(E394*H394,2)</f>
        <v>0</v>
      </c>
      <c r="J394" s="233"/>
      <c r="K394" s="234">
        <f>ROUND(E394*J394,2)</f>
        <v>0</v>
      </c>
      <c r="L394" s="234">
        <v>21</v>
      </c>
      <c r="M394" s="234">
        <f>G394*(1+L394/100)</f>
        <v>0</v>
      </c>
      <c r="N394" s="234">
        <v>1.3000000000000002E-3</v>
      </c>
      <c r="O394" s="234">
        <f>ROUND(E394*N394,2)</f>
        <v>0.01</v>
      </c>
      <c r="P394" s="234">
        <v>0</v>
      </c>
      <c r="Q394" s="234">
        <f>ROUND(E394*P394,2)</f>
        <v>0</v>
      </c>
      <c r="R394" s="234" t="s">
        <v>161</v>
      </c>
      <c r="S394" s="234" t="s">
        <v>103</v>
      </c>
      <c r="T394" s="235" t="s">
        <v>103</v>
      </c>
      <c r="U394" s="218">
        <v>0.48500000000000004</v>
      </c>
      <c r="V394" s="218">
        <f>ROUND(E394*U394,2)</f>
        <v>2.91</v>
      </c>
      <c r="W394" s="218"/>
      <c r="X394" s="209"/>
      <c r="Y394" s="209"/>
      <c r="Z394" s="209"/>
      <c r="AA394" s="209"/>
      <c r="AB394" s="209"/>
      <c r="AC394" s="209"/>
      <c r="AD394" s="209"/>
      <c r="AE394" s="209"/>
      <c r="AF394" s="209"/>
      <c r="AG394" s="209" t="s">
        <v>104</v>
      </c>
      <c r="AH394" s="209"/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outlineLevel="1" x14ac:dyDescent="0.2">
      <c r="A395" s="216"/>
      <c r="B395" s="217"/>
      <c r="C395" s="245" t="s">
        <v>465</v>
      </c>
      <c r="D395" s="239"/>
      <c r="E395" s="239"/>
      <c r="F395" s="239"/>
      <c r="G395" s="239"/>
      <c r="H395" s="218"/>
      <c r="I395" s="218"/>
      <c r="J395" s="218"/>
      <c r="K395" s="218"/>
      <c r="L395" s="218"/>
      <c r="M395" s="218"/>
      <c r="N395" s="218"/>
      <c r="O395" s="218"/>
      <c r="P395" s="218"/>
      <c r="Q395" s="218"/>
      <c r="R395" s="218"/>
      <c r="S395" s="218"/>
      <c r="T395" s="218"/>
      <c r="U395" s="218"/>
      <c r="V395" s="218"/>
      <c r="W395" s="218"/>
      <c r="X395" s="209"/>
      <c r="Y395" s="209"/>
      <c r="Z395" s="209"/>
      <c r="AA395" s="209"/>
      <c r="AB395" s="209"/>
      <c r="AC395" s="209"/>
      <c r="AD395" s="209"/>
      <c r="AE395" s="209"/>
      <c r="AF395" s="209"/>
      <c r="AG395" s="209" t="s">
        <v>108</v>
      </c>
      <c r="AH395" s="209"/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ht="22.5" outlineLevel="1" x14ac:dyDescent="0.2">
      <c r="A396" s="229">
        <v>127</v>
      </c>
      <c r="B396" s="230" t="s">
        <v>496</v>
      </c>
      <c r="C396" s="242" t="s">
        <v>497</v>
      </c>
      <c r="D396" s="231" t="s">
        <v>155</v>
      </c>
      <c r="E396" s="232">
        <v>6</v>
      </c>
      <c r="F396" s="233"/>
      <c r="G396" s="234">
        <f>ROUND(E396*F396,2)</f>
        <v>0</v>
      </c>
      <c r="H396" s="233"/>
      <c r="I396" s="234">
        <f>ROUND(E396*H396,2)</f>
        <v>0</v>
      </c>
      <c r="J396" s="233"/>
      <c r="K396" s="234">
        <f>ROUND(E396*J396,2)</f>
        <v>0</v>
      </c>
      <c r="L396" s="234">
        <v>21</v>
      </c>
      <c r="M396" s="234">
        <f>G396*(1+L396/100)</f>
        <v>0</v>
      </c>
      <c r="N396" s="234">
        <v>1.6400000000000002E-3</v>
      </c>
      <c r="O396" s="234">
        <f>ROUND(E396*N396,2)</f>
        <v>0.01</v>
      </c>
      <c r="P396" s="234">
        <v>0</v>
      </c>
      <c r="Q396" s="234">
        <f>ROUND(E396*P396,2)</f>
        <v>0</v>
      </c>
      <c r="R396" s="234" t="s">
        <v>161</v>
      </c>
      <c r="S396" s="234" t="s">
        <v>103</v>
      </c>
      <c r="T396" s="235" t="s">
        <v>103</v>
      </c>
      <c r="U396" s="218">
        <v>0.44500000000000001</v>
      </c>
      <c r="V396" s="218">
        <f>ROUND(E396*U396,2)</f>
        <v>2.67</v>
      </c>
      <c r="W396" s="218"/>
      <c r="X396" s="209"/>
      <c r="Y396" s="209"/>
      <c r="Z396" s="209"/>
      <c r="AA396" s="209"/>
      <c r="AB396" s="209"/>
      <c r="AC396" s="209"/>
      <c r="AD396" s="209"/>
      <c r="AE396" s="209"/>
      <c r="AF396" s="209"/>
      <c r="AG396" s="209" t="s">
        <v>104</v>
      </c>
      <c r="AH396" s="209"/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outlineLevel="1" x14ac:dyDescent="0.2">
      <c r="A397" s="216"/>
      <c r="B397" s="217"/>
      <c r="C397" s="245" t="s">
        <v>465</v>
      </c>
      <c r="D397" s="239"/>
      <c r="E397" s="239"/>
      <c r="F397" s="239"/>
      <c r="G397" s="239"/>
      <c r="H397" s="218"/>
      <c r="I397" s="218"/>
      <c r="J397" s="218"/>
      <c r="K397" s="218"/>
      <c r="L397" s="218"/>
      <c r="M397" s="218"/>
      <c r="N397" s="218"/>
      <c r="O397" s="218"/>
      <c r="P397" s="218"/>
      <c r="Q397" s="218"/>
      <c r="R397" s="218"/>
      <c r="S397" s="218"/>
      <c r="T397" s="218"/>
      <c r="U397" s="218"/>
      <c r="V397" s="218"/>
      <c r="W397" s="218"/>
      <c r="X397" s="209"/>
      <c r="Y397" s="209"/>
      <c r="Z397" s="209"/>
      <c r="AA397" s="209"/>
      <c r="AB397" s="209"/>
      <c r="AC397" s="209"/>
      <c r="AD397" s="209"/>
      <c r="AE397" s="209"/>
      <c r="AF397" s="209"/>
      <c r="AG397" s="209" t="s">
        <v>108</v>
      </c>
      <c r="AH397" s="209"/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ht="22.5" outlineLevel="1" x14ac:dyDescent="0.2">
      <c r="A398" s="229">
        <v>128</v>
      </c>
      <c r="B398" s="230" t="s">
        <v>498</v>
      </c>
      <c r="C398" s="242" t="s">
        <v>499</v>
      </c>
      <c r="D398" s="231" t="s">
        <v>155</v>
      </c>
      <c r="E398" s="232">
        <v>12</v>
      </c>
      <c r="F398" s="233"/>
      <c r="G398" s="234">
        <f>ROUND(E398*F398,2)</f>
        <v>0</v>
      </c>
      <c r="H398" s="233"/>
      <c r="I398" s="234">
        <f>ROUND(E398*H398,2)</f>
        <v>0</v>
      </c>
      <c r="J398" s="233"/>
      <c r="K398" s="234">
        <f>ROUND(E398*J398,2)</f>
        <v>0</v>
      </c>
      <c r="L398" s="234">
        <v>21</v>
      </c>
      <c r="M398" s="234">
        <f>G398*(1+L398/100)</f>
        <v>0</v>
      </c>
      <c r="N398" s="234">
        <v>1.8000000000000001E-4</v>
      </c>
      <c r="O398" s="234">
        <f>ROUND(E398*N398,2)</f>
        <v>0</v>
      </c>
      <c r="P398" s="234">
        <v>0</v>
      </c>
      <c r="Q398" s="234">
        <f>ROUND(E398*P398,2)</f>
        <v>0</v>
      </c>
      <c r="R398" s="234" t="s">
        <v>161</v>
      </c>
      <c r="S398" s="234" t="s">
        <v>103</v>
      </c>
      <c r="T398" s="235" t="s">
        <v>103</v>
      </c>
      <c r="U398" s="218">
        <v>0.47600000000000003</v>
      </c>
      <c r="V398" s="218">
        <f>ROUND(E398*U398,2)</f>
        <v>5.71</v>
      </c>
      <c r="W398" s="218"/>
      <c r="X398" s="209"/>
      <c r="Y398" s="209"/>
      <c r="Z398" s="209"/>
      <c r="AA398" s="209"/>
      <c r="AB398" s="209"/>
      <c r="AC398" s="209"/>
      <c r="AD398" s="209"/>
      <c r="AE398" s="209"/>
      <c r="AF398" s="209"/>
      <c r="AG398" s="209" t="s">
        <v>104</v>
      </c>
      <c r="AH398" s="209"/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outlineLevel="1" x14ac:dyDescent="0.2">
      <c r="A399" s="216"/>
      <c r="B399" s="217"/>
      <c r="C399" s="245" t="s">
        <v>465</v>
      </c>
      <c r="D399" s="239"/>
      <c r="E399" s="239"/>
      <c r="F399" s="239"/>
      <c r="G399" s="239"/>
      <c r="H399" s="218"/>
      <c r="I399" s="218"/>
      <c r="J399" s="218"/>
      <c r="K399" s="218"/>
      <c r="L399" s="218"/>
      <c r="M399" s="218"/>
      <c r="N399" s="218"/>
      <c r="O399" s="218"/>
      <c r="P399" s="218"/>
      <c r="Q399" s="218"/>
      <c r="R399" s="218"/>
      <c r="S399" s="218"/>
      <c r="T399" s="218"/>
      <c r="U399" s="218"/>
      <c r="V399" s="218"/>
      <c r="W399" s="218"/>
      <c r="X399" s="209"/>
      <c r="Y399" s="209"/>
      <c r="Z399" s="209"/>
      <c r="AA399" s="209"/>
      <c r="AB399" s="209"/>
      <c r="AC399" s="209"/>
      <c r="AD399" s="209"/>
      <c r="AE399" s="209"/>
      <c r="AF399" s="209"/>
      <c r="AG399" s="209" t="s">
        <v>108</v>
      </c>
      <c r="AH399" s="209"/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</row>
    <row r="400" spans="1:60" ht="22.5" outlineLevel="1" x14ac:dyDescent="0.2">
      <c r="A400" s="229">
        <v>129</v>
      </c>
      <c r="B400" s="230" t="s">
        <v>500</v>
      </c>
      <c r="C400" s="242" t="s">
        <v>501</v>
      </c>
      <c r="D400" s="231" t="s">
        <v>155</v>
      </c>
      <c r="E400" s="232">
        <v>1</v>
      </c>
      <c r="F400" s="233"/>
      <c r="G400" s="234">
        <f>ROUND(E400*F400,2)</f>
        <v>0</v>
      </c>
      <c r="H400" s="233"/>
      <c r="I400" s="234">
        <f>ROUND(E400*H400,2)</f>
        <v>0</v>
      </c>
      <c r="J400" s="233"/>
      <c r="K400" s="234">
        <f>ROUND(E400*J400,2)</f>
        <v>0</v>
      </c>
      <c r="L400" s="234">
        <v>21</v>
      </c>
      <c r="M400" s="234">
        <f>G400*(1+L400/100)</f>
        <v>0</v>
      </c>
      <c r="N400" s="234">
        <v>1.0200000000000001E-3</v>
      </c>
      <c r="O400" s="234">
        <f>ROUND(E400*N400,2)</f>
        <v>0</v>
      </c>
      <c r="P400" s="234">
        <v>0</v>
      </c>
      <c r="Q400" s="234">
        <f>ROUND(E400*P400,2)</f>
        <v>0</v>
      </c>
      <c r="R400" s="234" t="s">
        <v>161</v>
      </c>
      <c r="S400" s="234" t="s">
        <v>103</v>
      </c>
      <c r="T400" s="235" t="s">
        <v>103</v>
      </c>
      <c r="U400" s="218">
        <v>0.47600000000000003</v>
      </c>
      <c r="V400" s="218">
        <f>ROUND(E400*U400,2)</f>
        <v>0.48</v>
      </c>
      <c r="W400" s="218"/>
      <c r="X400" s="209"/>
      <c r="Y400" s="209"/>
      <c r="Z400" s="209"/>
      <c r="AA400" s="209"/>
      <c r="AB400" s="209"/>
      <c r="AC400" s="209"/>
      <c r="AD400" s="209"/>
      <c r="AE400" s="209"/>
      <c r="AF400" s="209"/>
      <c r="AG400" s="209" t="s">
        <v>104</v>
      </c>
      <c r="AH400" s="209"/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</row>
    <row r="401" spans="1:60" outlineLevel="1" x14ac:dyDescent="0.2">
      <c r="A401" s="216"/>
      <c r="B401" s="217"/>
      <c r="C401" s="245" t="s">
        <v>465</v>
      </c>
      <c r="D401" s="239"/>
      <c r="E401" s="239"/>
      <c r="F401" s="239"/>
      <c r="G401" s="239"/>
      <c r="H401" s="218"/>
      <c r="I401" s="218"/>
      <c r="J401" s="218"/>
      <c r="K401" s="218"/>
      <c r="L401" s="218"/>
      <c r="M401" s="218"/>
      <c r="N401" s="218"/>
      <c r="O401" s="218"/>
      <c r="P401" s="218"/>
      <c r="Q401" s="218"/>
      <c r="R401" s="218"/>
      <c r="S401" s="218"/>
      <c r="T401" s="218"/>
      <c r="U401" s="218"/>
      <c r="V401" s="218"/>
      <c r="W401" s="218"/>
      <c r="X401" s="209"/>
      <c r="Y401" s="209"/>
      <c r="Z401" s="209"/>
      <c r="AA401" s="209"/>
      <c r="AB401" s="209"/>
      <c r="AC401" s="209"/>
      <c r="AD401" s="209"/>
      <c r="AE401" s="209"/>
      <c r="AF401" s="209"/>
      <c r="AG401" s="209" t="s">
        <v>108</v>
      </c>
      <c r="AH401" s="209"/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ht="22.5" outlineLevel="1" x14ac:dyDescent="0.2">
      <c r="A402" s="229">
        <v>130</v>
      </c>
      <c r="B402" s="230" t="s">
        <v>498</v>
      </c>
      <c r="C402" s="242" t="s">
        <v>499</v>
      </c>
      <c r="D402" s="231" t="s">
        <v>155</v>
      </c>
      <c r="E402" s="232">
        <v>1</v>
      </c>
      <c r="F402" s="233"/>
      <c r="G402" s="234">
        <f>ROUND(E402*F402,2)</f>
        <v>0</v>
      </c>
      <c r="H402" s="233"/>
      <c r="I402" s="234">
        <f>ROUND(E402*H402,2)</f>
        <v>0</v>
      </c>
      <c r="J402" s="233"/>
      <c r="K402" s="234">
        <f>ROUND(E402*J402,2)</f>
        <v>0</v>
      </c>
      <c r="L402" s="234">
        <v>21</v>
      </c>
      <c r="M402" s="234">
        <f>G402*(1+L402/100)</f>
        <v>0</v>
      </c>
      <c r="N402" s="234">
        <v>1.8000000000000001E-4</v>
      </c>
      <c r="O402" s="234">
        <f>ROUND(E402*N402,2)</f>
        <v>0</v>
      </c>
      <c r="P402" s="234">
        <v>0</v>
      </c>
      <c r="Q402" s="234">
        <f>ROUND(E402*P402,2)</f>
        <v>0</v>
      </c>
      <c r="R402" s="234" t="s">
        <v>161</v>
      </c>
      <c r="S402" s="234" t="s">
        <v>103</v>
      </c>
      <c r="T402" s="235" t="s">
        <v>103</v>
      </c>
      <c r="U402" s="218">
        <v>0.47600000000000003</v>
      </c>
      <c r="V402" s="218">
        <f>ROUND(E402*U402,2)</f>
        <v>0.48</v>
      </c>
      <c r="W402" s="218"/>
      <c r="X402" s="209"/>
      <c r="Y402" s="209"/>
      <c r="Z402" s="209"/>
      <c r="AA402" s="209"/>
      <c r="AB402" s="209"/>
      <c r="AC402" s="209"/>
      <c r="AD402" s="209"/>
      <c r="AE402" s="209"/>
      <c r="AF402" s="209"/>
      <c r="AG402" s="209" t="s">
        <v>104</v>
      </c>
      <c r="AH402" s="209"/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</row>
    <row r="403" spans="1:60" outlineLevel="1" x14ac:dyDescent="0.2">
      <c r="A403" s="216"/>
      <c r="B403" s="217"/>
      <c r="C403" s="245" t="s">
        <v>465</v>
      </c>
      <c r="D403" s="239"/>
      <c r="E403" s="239"/>
      <c r="F403" s="239"/>
      <c r="G403" s="239"/>
      <c r="H403" s="218"/>
      <c r="I403" s="218"/>
      <c r="J403" s="218"/>
      <c r="K403" s="218"/>
      <c r="L403" s="218"/>
      <c r="M403" s="218"/>
      <c r="N403" s="218"/>
      <c r="O403" s="218"/>
      <c r="P403" s="218"/>
      <c r="Q403" s="218"/>
      <c r="R403" s="218"/>
      <c r="S403" s="218"/>
      <c r="T403" s="218"/>
      <c r="U403" s="218"/>
      <c r="V403" s="218"/>
      <c r="W403" s="218"/>
      <c r="X403" s="209"/>
      <c r="Y403" s="209"/>
      <c r="Z403" s="209"/>
      <c r="AA403" s="209"/>
      <c r="AB403" s="209"/>
      <c r="AC403" s="209"/>
      <c r="AD403" s="209"/>
      <c r="AE403" s="209"/>
      <c r="AF403" s="209"/>
      <c r="AG403" s="209" t="s">
        <v>108</v>
      </c>
      <c r="AH403" s="209"/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1" x14ac:dyDescent="0.2">
      <c r="A404" s="229">
        <v>131</v>
      </c>
      <c r="B404" s="230" t="s">
        <v>502</v>
      </c>
      <c r="C404" s="242" t="s">
        <v>503</v>
      </c>
      <c r="D404" s="231" t="s">
        <v>155</v>
      </c>
      <c r="E404" s="232">
        <v>6</v>
      </c>
      <c r="F404" s="233"/>
      <c r="G404" s="234">
        <f>ROUND(E404*F404,2)</f>
        <v>0</v>
      </c>
      <c r="H404" s="233"/>
      <c r="I404" s="234">
        <f>ROUND(E404*H404,2)</f>
        <v>0</v>
      </c>
      <c r="J404" s="233"/>
      <c r="K404" s="234">
        <f>ROUND(E404*J404,2)</f>
        <v>0</v>
      </c>
      <c r="L404" s="234">
        <v>21</v>
      </c>
      <c r="M404" s="234">
        <f>G404*(1+L404/100)</f>
        <v>0</v>
      </c>
      <c r="N404" s="234">
        <v>2.7000000000000001E-3</v>
      </c>
      <c r="O404" s="234">
        <f>ROUND(E404*N404,2)</f>
        <v>0.02</v>
      </c>
      <c r="P404" s="234">
        <v>0</v>
      </c>
      <c r="Q404" s="234">
        <f>ROUND(E404*P404,2)</f>
        <v>0</v>
      </c>
      <c r="R404" s="234" t="s">
        <v>182</v>
      </c>
      <c r="S404" s="234" t="s">
        <v>103</v>
      </c>
      <c r="T404" s="235" t="s">
        <v>103</v>
      </c>
      <c r="U404" s="218">
        <v>0</v>
      </c>
      <c r="V404" s="218">
        <f>ROUND(E404*U404,2)</f>
        <v>0</v>
      </c>
      <c r="W404" s="218"/>
      <c r="X404" s="209"/>
      <c r="Y404" s="209"/>
      <c r="Z404" s="209"/>
      <c r="AA404" s="209"/>
      <c r="AB404" s="209"/>
      <c r="AC404" s="209"/>
      <c r="AD404" s="209"/>
      <c r="AE404" s="209"/>
      <c r="AF404" s="209"/>
      <c r="AG404" s="209" t="s">
        <v>183</v>
      </c>
      <c r="AH404" s="209"/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outlineLevel="1" x14ac:dyDescent="0.2">
      <c r="A405" s="216"/>
      <c r="B405" s="217"/>
      <c r="C405" s="245" t="s">
        <v>465</v>
      </c>
      <c r="D405" s="239"/>
      <c r="E405" s="239"/>
      <c r="F405" s="239"/>
      <c r="G405" s="239"/>
      <c r="H405" s="218"/>
      <c r="I405" s="218"/>
      <c r="J405" s="218"/>
      <c r="K405" s="218"/>
      <c r="L405" s="218"/>
      <c r="M405" s="218"/>
      <c r="N405" s="218"/>
      <c r="O405" s="218"/>
      <c r="P405" s="218"/>
      <c r="Q405" s="218"/>
      <c r="R405" s="218"/>
      <c r="S405" s="218"/>
      <c r="T405" s="218"/>
      <c r="U405" s="218"/>
      <c r="V405" s="218"/>
      <c r="W405" s="218"/>
      <c r="X405" s="209"/>
      <c r="Y405" s="209"/>
      <c r="Z405" s="209"/>
      <c r="AA405" s="209"/>
      <c r="AB405" s="209"/>
      <c r="AC405" s="209"/>
      <c r="AD405" s="209"/>
      <c r="AE405" s="209"/>
      <c r="AF405" s="209"/>
      <c r="AG405" s="209" t="s">
        <v>108</v>
      </c>
      <c r="AH405" s="209"/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</row>
    <row r="406" spans="1:60" outlineLevel="1" x14ac:dyDescent="0.2">
      <c r="A406" s="229">
        <v>132</v>
      </c>
      <c r="B406" s="230" t="s">
        <v>504</v>
      </c>
      <c r="C406" s="242" t="s">
        <v>505</v>
      </c>
      <c r="D406" s="231" t="s">
        <v>155</v>
      </c>
      <c r="E406" s="232">
        <v>6</v>
      </c>
      <c r="F406" s="233"/>
      <c r="G406" s="234">
        <f>ROUND(E406*F406,2)</f>
        <v>0</v>
      </c>
      <c r="H406" s="233"/>
      <c r="I406" s="234">
        <f>ROUND(E406*H406,2)</f>
        <v>0</v>
      </c>
      <c r="J406" s="233"/>
      <c r="K406" s="234">
        <f>ROUND(E406*J406,2)</f>
        <v>0</v>
      </c>
      <c r="L406" s="234">
        <v>21</v>
      </c>
      <c r="M406" s="234">
        <f>G406*(1+L406/100)</f>
        <v>0</v>
      </c>
      <c r="N406" s="234">
        <v>0</v>
      </c>
      <c r="O406" s="234">
        <f>ROUND(E406*N406,2)</f>
        <v>0</v>
      </c>
      <c r="P406" s="234">
        <v>0</v>
      </c>
      <c r="Q406" s="234">
        <f>ROUND(E406*P406,2)</f>
        <v>0</v>
      </c>
      <c r="R406" s="234" t="s">
        <v>161</v>
      </c>
      <c r="S406" s="234" t="s">
        <v>103</v>
      </c>
      <c r="T406" s="235" t="s">
        <v>103</v>
      </c>
      <c r="U406" s="218">
        <v>1.4000000000000001</v>
      </c>
      <c r="V406" s="218">
        <f>ROUND(E406*U406,2)</f>
        <v>8.4</v>
      </c>
      <c r="W406" s="218"/>
      <c r="X406" s="209"/>
      <c r="Y406" s="209"/>
      <c r="Z406" s="209"/>
      <c r="AA406" s="209"/>
      <c r="AB406" s="209"/>
      <c r="AC406" s="209"/>
      <c r="AD406" s="209"/>
      <c r="AE406" s="209"/>
      <c r="AF406" s="209"/>
      <c r="AG406" s="209" t="s">
        <v>104</v>
      </c>
      <c r="AH406" s="209"/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1" x14ac:dyDescent="0.2">
      <c r="A407" s="216"/>
      <c r="B407" s="217"/>
      <c r="C407" s="245" t="s">
        <v>465</v>
      </c>
      <c r="D407" s="239"/>
      <c r="E407" s="239"/>
      <c r="F407" s="239"/>
      <c r="G407" s="239"/>
      <c r="H407" s="218"/>
      <c r="I407" s="218"/>
      <c r="J407" s="218"/>
      <c r="K407" s="218"/>
      <c r="L407" s="218"/>
      <c r="M407" s="218"/>
      <c r="N407" s="218"/>
      <c r="O407" s="218"/>
      <c r="P407" s="218"/>
      <c r="Q407" s="218"/>
      <c r="R407" s="218"/>
      <c r="S407" s="218"/>
      <c r="T407" s="218"/>
      <c r="U407" s="218"/>
      <c r="V407" s="218"/>
      <c r="W407" s="218"/>
      <c r="X407" s="209"/>
      <c r="Y407" s="209"/>
      <c r="Z407" s="209"/>
      <c r="AA407" s="209"/>
      <c r="AB407" s="209"/>
      <c r="AC407" s="209"/>
      <c r="AD407" s="209"/>
      <c r="AE407" s="209"/>
      <c r="AF407" s="209"/>
      <c r="AG407" s="209" t="s">
        <v>108</v>
      </c>
      <c r="AH407" s="209"/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ht="22.5" outlineLevel="1" x14ac:dyDescent="0.2">
      <c r="A408" s="229">
        <v>133</v>
      </c>
      <c r="B408" s="230" t="s">
        <v>506</v>
      </c>
      <c r="C408" s="242" t="s">
        <v>507</v>
      </c>
      <c r="D408" s="231" t="s">
        <v>155</v>
      </c>
      <c r="E408" s="232">
        <v>7</v>
      </c>
      <c r="F408" s="233"/>
      <c r="G408" s="234">
        <f>ROUND(E408*F408,2)</f>
        <v>0</v>
      </c>
      <c r="H408" s="233"/>
      <c r="I408" s="234">
        <f>ROUND(E408*H408,2)</f>
        <v>0</v>
      </c>
      <c r="J408" s="233"/>
      <c r="K408" s="234">
        <f>ROUND(E408*J408,2)</f>
        <v>0</v>
      </c>
      <c r="L408" s="234">
        <v>21</v>
      </c>
      <c r="M408" s="234">
        <f>G408*(1+L408/100)</f>
        <v>0</v>
      </c>
      <c r="N408" s="234">
        <v>2.2000000000000001E-4</v>
      </c>
      <c r="O408" s="234">
        <f>ROUND(E408*N408,2)</f>
        <v>0</v>
      </c>
      <c r="P408" s="234">
        <v>0</v>
      </c>
      <c r="Q408" s="234">
        <f>ROUND(E408*P408,2)</f>
        <v>0</v>
      </c>
      <c r="R408" s="234" t="s">
        <v>161</v>
      </c>
      <c r="S408" s="234" t="s">
        <v>103</v>
      </c>
      <c r="T408" s="235" t="s">
        <v>103</v>
      </c>
      <c r="U408" s="218">
        <v>0.24600000000000002</v>
      </c>
      <c r="V408" s="218">
        <f>ROUND(E408*U408,2)</f>
        <v>1.72</v>
      </c>
      <c r="W408" s="218"/>
      <c r="X408" s="209"/>
      <c r="Y408" s="209"/>
      <c r="Z408" s="209"/>
      <c r="AA408" s="209"/>
      <c r="AB408" s="209"/>
      <c r="AC408" s="209"/>
      <c r="AD408" s="209"/>
      <c r="AE408" s="209"/>
      <c r="AF408" s="209"/>
      <c r="AG408" s="209" t="s">
        <v>104</v>
      </c>
      <c r="AH408" s="209"/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 outlineLevel="1" x14ac:dyDescent="0.2">
      <c r="A409" s="216"/>
      <c r="B409" s="217"/>
      <c r="C409" s="245" t="s">
        <v>465</v>
      </c>
      <c r="D409" s="239"/>
      <c r="E409" s="239"/>
      <c r="F409" s="239"/>
      <c r="G409" s="239"/>
      <c r="H409" s="218"/>
      <c r="I409" s="218"/>
      <c r="J409" s="218"/>
      <c r="K409" s="218"/>
      <c r="L409" s="218"/>
      <c r="M409" s="218"/>
      <c r="N409" s="218"/>
      <c r="O409" s="218"/>
      <c r="P409" s="218"/>
      <c r="Q409" s="218"/>
      <c r="R409" s="218"/>
      <c r="S409" s="218"/>
      <c r="T409" s="218"/>
      <c r="U409" s="218"/>
      <c r="V409" s="218"/>
      <c r="W409" s="218"/>
      <c r="X409" s="209"/>
      <c r="Y409" s="209"/>
      <c r="Z409" s="209"/>
      <c r="AA409" s="209"/>
      <c r="AB409" s="209"/>
      <c r="AC409" s="209"/>
      <c r="AD409" s="209"/>
      <c r="AE409" s="209"/>
      <c r="AF409" s="209"/>
      <c r="AG409" s="209" t="s">
        <v>108</v>
      </c>
      <c r="AH409" s="209"/>
      <c r="AI409" s="209"/>
      <c r="AJ409" s="209"/>
      <c r="AK409" s="209"/>
      <c r="AL409" s="209"/>
      <c r="AM409" s="209"/>
      <c r="AN409" s="209"/>
      <c r="AO409" s="209"/>
      <c r="AP409" s="209"/>
      <c r="AQ409" s="209"/>
      <c r="AR409" s="209"/>
      <c r="AS409" s="209"/>
      <c r="AT409" s="209"/>
      <c r="AU409" s="209"/>
      <c r="AV409" s="209"/>
      <c r="AW409" s="209"/>
      <c r="AX409" s="209"/>
      <c r="AY409" s="209"/>
      <c r="AZ409" s="209"/>
      <c r="BA409" s="209"/>
      <c r="BB409" s="209"/>
      <c r="BC409" s="209"/>
      <c r="BD409" s="209"/>
      <c r="BE409" s="209"/>
      <c r="BF409" s="209"/>
      <c r="BG409" s="209"/>
      <c r="BH409" s="209"/>
    </row>
    <row r="410" spans="1:60" ht="22.5" outlineLevel="1" x14ac:dyDescent="0.2">
      <c r="A410" s="229">
        <v>134</v>
      </c>
      <c r="B410" s="230" t="s">
        <v>508</v>
      </c>
      <c r="C410" s="242" t="s">
        <v>509</v>
      </c>
      <c r="D410" s="231" t="s">
        <v>155</v>
      </c>
      <c r="E410" s="232">
        <v>6</v>
      </c>
      <c r="F410" s="233"/>
      <c r="G410" s="234">
        <f>ROUND(E410*F410,2)</f>
        <v>0</v>
      </c>
      <c r="H410" s="233"/>
      <c r="I410" s="234">
        <f>ROUND(E410*H410,2)</f>
        <v>0</v>
      </c>
      <c r="J410" s="233"/>
      <c r="K410" s="234">
        <f>ROUND(E410*J410,2)</f>
        <v>0</v>
      </c>
      <c r="L410" s="234">
        <v>21</v>
      </c>
      <c r="M410" s="234">
        <f>G410*(1+L410/100)</f>
        <v>0</v>
      </c>
      <c r="N410" s="234">
        <v>2.0000000000000001E-4</v>
      </c>
      <c r="O410" s="234">
        <f>ROUND(E410*N410,2)</f>
        <v>0</v>
      </c>
      <c r="P410" s="234">
        <v>0</v>
      </c>
      <c r="Q410" s="234">
        <f>ROUND(E410*P410,2)</f>
        <v>0</v>
      </c>
      <c r="R410" s="234" t="s">
        <v>161</v>
      </c>
      <c r="S410" s="234" t="s">
        <v>103</v>
      </c>
      <c r="T410" s="235" t="s">
        <v>103</v>
      </c>
      <c r="U410" s="218">
        <v>0.24600000000000002</v>
      </c>
      <c r="V410" s="218">
        <f>ROUND(E410*U410,2)</f>
        <v>1.48</v>
      </c>
      <c r="W410" s="218"/>
      <c r="X410" s="209"/>
      <c r="Y410" s="209"/>
      <c r="Z410" s="209"/>
      <c r="AA410" s="209"/>
      <c r="AB410" s="209"/>
      <c r="AC410" s="209"/>
      <c r="AD410" s="209"/>
      <c r="AE410" s="209"/>
      <c r="AF410" s="209"/>
      <c r="AG410" s="209" t="s">
        <v>104</v>
      </c>
      <c r="AH410" s="209"/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1" x14ac:dyDescent="0.2">
      <c r="A411" s="216"/>
      <c r="B411" s="217"/>
      <c r="C411" s="245" t="s">
        <v>465</v>
      </c>
      <c r="D411" s="239"/>
      <c r="E411" s="239"/>
      <c r="F411" s="239"/>
      <c r="G411" s="239"/>
      <c r="H411" s="218"/>
      <c r="I411" s="218"/>
      <c r="J411" s="218"/>
      <c r="K411" s="218"/>
      <c r="L411" s="218"/>
      <c r="M411" s="218"/>
      <c r="N411" s="218"/>
      <c r="O411" s="218"/>
      <c r="P411" s="218"/>
      <c r="Q411" s="218"/>
      <c r="R411" s="218"/>
      <c r="S411" s="218"/>
      <c r="T411" s="218"/>
      <c r="U411" s="218"/>
      <c r="V411" s="218"/>
      <c r="W411" s="218"/>
      <c r="X411" s="209"/>
      <c r="Y411" s="209"/>
      <c r="Z411" s="209"/>
      <c r="AA411" s="209"/>
      <c r="AB411" s="209"/>
      <c r="AC411" s="209"/>
      <c r="AD411" s="209"/>
      <c r="AE411" s="209"/>
      <c r="AF411" s="209"/>
      <c r="AG411" s="209" t="s">
        <v>108</v>
      </c>
      <c r="AH411" s="209"/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ht="33.75" outlineLevel="1" x14ac:dyDescent="0.2">
      <c r="A412" s="229">
        <v>135</v>
      </c>
      <c r="B412" s="230" t="s">
        <v>510</v>
      </c>
      <c r="C412" s="242" t="s">
        <v>511</v>
      </c>
      <c r="D412" s="231" t="s">
        <v>155</v>
      </c>
      <c r="E412" s="232">
        <v>6</v>
      </c>
      <c r="F412" s="233"/>
      <c r="G412" s="234">
        <f>ROUND(E412*F412,2)</f>
        <v>0</v>
      </c>
      <c r="H412" s="233"/>
      <c r="I412" s="234">
        <f>ROUND(E412*H412,2)</f>
        <v>0</v>
      </c>
      <c r="J412" s="233"/>
      <c r="K412" s="234">
        <f>ROUND(E412*J412,2)</f>
        <v>0</v>
      </c>
      <c r="L412" s="234">
        <v>21</v>
      </c>
      <c r="M412" s="234">
        <f>G412*(1+L412/100)</f>
        <v>0</v>
      </c>
      <c r="N412" s="234">
        <v>3.3000000000000005E-4</v>
      </c>
      <c r="O412" s="234">
        <f>ROUND(E412*N412,2)</f>
        <v>0</v>
      </c>
      <c r="P412" s="234">
        <v>0</v>
      </c>
      <c r="Q412" s="234">
        <f>ROUND(E412*P412,2)</f>
        <v>0</v>
      </c>
      <c r="R412" s="234" t="s">
        <v>161</v>
      </c>
      <c r="S412" s="234" t="s">
        <v>103</v>
      </c>
      <c r="T412" s="235" t="s">
        <v>103</v>
      </c>
      <c r="U412" s="218">
        <v>0.24600000000000002</v>
      </c>
      <c r="V412" s="218">
        <f>ROUND(E412*U412,2)</f>
        <v>1.48</v>
      </c>
      <c r="W412" s="218"/>
      <c r="X412" s="209"/>
      <c r="Y412" s="209"/>
      <c r="Z412" s="209"/>
      <c r="AA412" s="209"/>
      <c r="AB412" s="209"/>
      <c r="AC412" s="209"/>
      <c r="AD412" s="209"/>
      <c r="AE412" s="209"/>
      <c r="AF412" s="209"/>
      <c r="AG412" s="209" t="s">
        <v>104</v>
      </c>
      <c r="AH412" s="209"/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outlineLevel="1" x14ac:dyDescent="0.2">
      <c r="A413" s="216"/>
      <c r="B413" s="217"/>
      <c r="C413" s="245" t="s">
        <v>465</v>
      </c>
      <c r="D413" s="239"/>
      <c r="E413" s="239"/>
      <c r="F413" s="239"/>
      <c r="G413" s="239"/>
      <c r="H413" s="218"/>
      <c r="I413" s="218"/>
      <c r="J413" s="218"/>
      <c r="K413" s="218"/>
      <c r="L413" s="218"/>
      <c r="M413" s="218"/>
      <c r="N413" s="218"/>
      <c r="O413" s="218"/>
      <c r="P413" s="218"/>
      <c r="Q413" s="218"/>
      <c r="R413" s="218"/>
      <c r="S413" s="218"/>
      <c r="T413" s="218"/>
      <c r="U413" s="218"/>
      <c r="V413" s="218"/>
      <c r="W413" s="218"/>
      <c r="X413" s="209"/>
      <c r="Y413" s="209"/>
      <c r="Z413" s="209"/>
      <c r="AA413" s="209"/>
      <c r="AB413" s="209"/>
      <c r="AC413" s="209"/>
      <c r="AD413" s="209"/>
      <c r="AE413" s="209"/>
      <c r="AF413" s="209"/>
      <c r="AG413" s="209" t="s">
        <v>108</v>
      </c>
      <c r="AH413" s="209"/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outlineLevel="1" x14ac:dyDescent="0.2">
      <c r="A414" s="229">
        <v>136</v>
      </c>
      <c r="B414" s="230" t="s">
        <v>512</v>
      </c>
      <c r="C414" s="242" t="s">
        <v>513</v>
      </c>
      <c r="D414" s="231" t="s">
        <v>236</v>
      </c>
      <c r="E414" s="232">
        <v>0.67918000000000001</v>
      </c>
      <c r="F414" s="233"/>
      <c r="G414" s="234">
        <f>ROUND(E414*F414,2)</f>
        <v>0</v>
      </c>
      <c r="H414" s="233"/>
      <c r="I414" s="234">
        <f>ROUND(E414*H414,2)</f>
        <v>0</v>
      </c>
      <c r="J414" s="233"/>
      <c r="K414" s="234">
        <f>ROUND(E414*J414,2)</f>
        <v>0</v>
      </c>
      <c r="L414" s="234">
        <v>21</v>
      </c>
      <c r="M414" s="234">
        <f>G414*(1+L414/100)</f>
        <v>0</v>
      </c>
      <c r="N414" s="234">
        <v>0</v>
      </c>
      <c r="O414" s="234">
        <f>ROUND(E414*N414,2)</f>
        <v>0</v>
      </c>
      <c r="P414" s="234">
        <v>0</v>
      </c>
      <c r="Q414" s="234">
        <f>ROUND(E414*P414,2)</f>
        <v>0</v>
      </c>
      <c r="R414" s="234" t="s">
        <v>161</v>
      </c>
      <c r="S414" s="234" t="s">
        <v>103</v>
      </c>
      <c r="T414" s="235" t="s">
        <v>103</v>
      </c>
      <c r="U414" s="218">
        <v>1.5730000000000002</v>
      </c>
      <c r="V414" s="218">
        <f>ROUND(E414*U414,2)</f>
        <v>1.07</v>
      </c>
      <c r="W414" s="218"/>
      <c r="X414" s="209"/>
      <c r="Y414" s="209"/>
      <c r="Z414" s="209"/>
      <c r="AA414" s="209"/>
      <c r="AB414" s="209"/>
      <c r="AC414" s="209"/>
      <c r="AD414" s="209"/>
      <c r="AE414" s="209"/>
      <c r="AF414" s="209"/>
      <c r="AG414" s="209" t="s">
        <v>104</v>
      </c>
      <c r="AH414" s="209"/>
      <c r="AI414" s="209"/>
      <c r="AJ414" s="209"/>
      <c r="AK414" s="209"/>
      <c r="AL414" s="209"/>
      <c r="AM414" s="209"/>
      <c r="AN414" s="209"/>
      <c r="AO414" s="209"/>
      <c r="AP414" s="209"/>
      <c r="AQ414" s="209"/>
      <c r="AR414" s="209"/>
      <c r="AS414" s="209"/>
      <c r="AT414" s="209"/>
      <c r="AU414" s="209"/>
      <c r="AV414" s="209"/>
      <c r="AW414" s="209"/>
      <c r="AX414" s="209"/>
      <c r="AY414" s="209"/>
      <c r="AZ414" s="209"/>
      <c r="BA414" s="209"/>
      <c r="BB414" s="209"/>
      <c r="BC414" s="209"/>
      <c r="BD414" s="209"/>
      <c r="BE414" s="209"/>
      <c r="BF414" s="209"/>
      <c r="BG414" s="209"/>
      <c r="BH414" s="209"/>
    </row>
    <row r="415" spans="1:60" outlineLevel="1" x14ac:dyDescent="0.2">
      <c r="A415" s="216"/>
      <c r="B415" s="217"/>
      <c r="C415" s="243" t="s">
        <v>459</v>
      </c>
      <c r="D415" s="237"/>
      <c r="E415" s="237"/>
      <c r="F415" s="237"/>
      <c r="G415" s="237"/>
      <c r="H415" s="218"/>
      <c r="I415" s="218"/>
      <c r="J415" s="218"/>
      <c r="K415" s="218"/>
      <c r="L415" s="218"/>
      <c r="M415" s="218"/>
      <c r="N415" s="218"/>
      <c r="O415" s="218"/>
      <c r="P415" s="218"/>
      <c r="Q415" s="218"/>
      <c r="R415" s="218"/>
      <c r="S415" s="218"/>
      <c r="T415" s="218"/>
      <c r="U415" s="218"/>
      <c r="V415" s="218"/>
      <c r="W415" s="218"/>
      <c r="X415" s="209"/>
      <c r="Y415" s="209"/>
      <c r="Z415" s="209"/>
      <c r="AA415" s="209"/>
      <c r="AB415" s="209"/>
      <c r="AC415" s="209"/>
      <c r="AD415" s="209"/>
      <c r="AE415" s="209"/>
      <c r="AF415" s="209"/>
      <c r="AG415" s="209" t="s">
        <v>106</v>
      </c>
      <c r="AH415" s="209"/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1" x14ac:dyDescent="0.2">
      <c r="A416" s="216"/>
      <c r="B416" s="217"/>
      <c r="C416" s="244" t="s">
        <v>465</v>
      </c>
      <c r="D416" s="238"/>
      <c r="E416" s="238"/>
      <c r="F416" s="238"/>
      <c r="G416" s="238"/>
      <c r="H416" s="218"/>
      <c r="I416" s="218"/>
      <c r="J416" s="218"/>
      <c r="K416" s="218"/>
      <c r="L416" s="218"/>
      <c r="M416" s="218"/>
      <c r="N416" s="218"/>
      <c r="O416" s="218"/>
      <c r="P416" s="218"/>
      <c r="Q416" s="218"/>
      <c r="R416" s="218"/>
      <c r="S416" s="218"/>
      <c r="T416" s="218"/>
      <c r="U416" s="218"/>
      <c r="V416" s="218"/>
      <c r="W416" s="218"/>
      <c r="X416" s="209"/>
      <c r="Y416" s="209"/>
      <c r="Z416" s="209"/>
      <c r="AA416" s="209"/>
      <c r="AB416" s="209"/>
      <c r="AC416" s="209"/>
      <c r="AD416" s="209"/>
      <c r="AE416" s="209"/>
      <c r="AF416" s="209"/>
      <c r="AG416" s="209" t="s">
        <v>108</v>
      </c>
      <c r="AH416" s="209"/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ht="33.75" outlineLevel="1" x14ac:dyDescent="0.2">
      <c r="A417" s="229">
        <v>137</v>
      </c>
      <c r="B417" s="230" t="s">
        <v>514</v>
      </c>
      <c r="C417" s="242" t="s">
        <v>515</v>
      </c>
      <c r="D417" s="231" t="s">
        <v>236</v>
      </c>
      <c r="E417" s="232">
        <v>0.67918000000000001</v>
      </c>
      <c r="F417" s="233"/>
      <c r="G417" s="234">
        <f>ROUND(E417*F417,2)</f>
        <v>0</v>
      </c>
      <c r="H417" s="233"/>
      <c r="I417" s="234">
        <f>ROUND(E417*H417,2)</f>
        <v>0</v>
      </c>
      <c r="J417" s="233"/>
      <c r="K417" s="234">
        <f>ROUND(E417*J417,2)</f>
        <v>0</v>
      </c>
      <c r="L417" s="234">
        <v>21</v>
      </c>
      <c r="M417" s="234">
        <f>G417*(1+L417/100)</f>
        <v>0</v>
      </c>
      <c r="N417" s="234">
        <v>0</v>
      </c>
      <c r="O417" s="234">
        <f>ROUND(E417*N417,2)</f>
        <v>0</v>
      </c>
      <c r="P417" s="234">
        <v>0</v>
      </c>
      <c r="Q417" s="234">
        <f>ROUND(E417*P417,2)</f>
        <v>0</v>
      </c>
      <c r="R417" s="234" t="s">
        <v>161</v>
      </c>
      <c r="S417" s="234" t="s">
        <v>103</v>
      </c>
      <c r="T417" s="235" t="s">
        <v>103</v>
      </c>
      <c r="U417" s="218">
        <v>0.81200000000000006</v>
      </c>
      <c r="V417" s="218">
        <f>ROUND(E417*U417,2)</f>
        <v>0.55000000000000004</v>
      </c>
      <c r="W417" s="218"/>
      <c r="X417" s="209"/>
      <c r="Y417" s="209"/>
      <c r="Z417" s="209"/>
      <c r="AA417" s="209"/>
      <c r="AB417" s="209"/>
      <c r="AC417" s="209"/>
      <c r="AD417" s="209"/>
      <c r="AE417" s="209"/>
      <c r="AF417" s="209"/>
      <c r="AG417" s="209" t="s">
        <v>104</v>
      </c>
      <c r="AH417" s="209"/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outlineLevel="1" x14ac:dyDescent="0.2">
      <c r="A418" s="216"/>
      <c r="B418" s="217"/>
      <c r="C418" s="243" t="s">
        <v>459</v>
      </c>
      <c r="D418" s="237"/>
      <c r="E418" s="237"/>
      <c r="F418" s="237"/>
      <c r="G418" s="237"/>
      <c r="H418" s="218"/>
      <c r="I418" s="218"/>
      <c r="J418" s="218"/>
      <c r="K418" s="218"/>
      <c r="L418" s="218"/>
      <c r="M418" s="218"/>
      <c r="N418" s="218"/>
      <c r="O418" s="218"/>
      <c r="P418" s="218"/>
      <c r="Q418" s="218"/>
      <c r="R418" s="218"/>
      <c r="S418" s="218"/>
      <c r="T418" s="218"/>
      <c r="U418" s="218"/>
      <c r="V418" s="218"/>
      <c r="W418" s="218"/>
      <c r="X418" s="209"/>
      <c r="Y418" s="209"/>
      <c r="Z418" s="209"/>
      <c r="AA418" s="209"/>
      <c r="AB418" s="209"/>
      <c r="AC418" s="209"/>
      <c r="AD418" s="209"/>
      <c r="AE418" s="209"/>
      <c r="AF418" s="209"/>
      <c r="AG418" s="209" t="s">
        <v>106</v>
      </c>
      <c r="AH418" s="209"/>
      <c r="AI418" s="209"/>
      <c r="AJ418" s="209"/>
      <c r="AK418" s="209"/>
      <c r="AL418" s="209"/>
      <c r="AM418" s="209"/>
      <c r="AN418" s="209"/>
      <c r="AO418" s="209"/>
      <c r="AP418" s="209"/>
      <c r="AQ418" s="209"/>
      <c r="AR418" s="209"/>
      <c r="AS418" s="209"/>
      <c r="AT418" s="209"/>
      <c r="AU418" s="209"/>
      <c r="AV418" s="209"/>
      <c r="AW418" s="209"/>
      <c r="AX418" s="209"/>
      <c r="AY418" s="209"/>
      <c r="AZ418" s="209"/>
      <c r="BA418" s="209"/>
      <c r="BB418" s="209"/>
      <c r="BC418" s="209"/>
      <c r="BD418" s="209"/>
      <c r="BE418" s="209"/>
      <c r="BF418" s="209"/>
      <c r="BG418" s="209"/>
      <c r="BH418" s="209"/>
    </row>
    <row r="419" spans="1:60" outlineLevel="1" x14ac:dyDescent="0.2">
      <c r="A419" s="216"/>
      <c r="B419" s="217"/>
      <c r="C419" s="244" t="s">
        <v>465</v>
      </c>
      <c r="D419" s="238"/>
      <c r="E419" s="238"/>
      <c r="F419" s="238"/>
      <c r="G419" s="238"/>
      <c r="H419" s="218"/>
      <c r="I419" s="218"/>
      <c r="J419" s="218"/>
      <c r="K419" s="218"/>
      <c r="L419" s="218"/>
      <c r="M419" s="218"/>
      <c r="N419" s="218"/>
      <c r="O419" s="218"/>
      <c r="P419" s="218"/>
      <c r="Q419" s="218"/>
      <c r="R419" s="218"/>
      <c r="S419" s="218"/>
      <c r="T419" s="218"/>
      <c r="U419" s="218"/>
      <c r="V419" s="218"/>
      <c r="W419" s="218"/>
      <c r="X419" s="209"/>
      <c r="Y419" s="209"/>
      <c r="Z419" s="209"/>
      <c r="AA419" s="209"/>
      <c r="AB419" s="209"/>
      <c r="AC419" s="209"/>
      <c r="AD419" s="209"/>
      <c r="AE419" s="209"/>
      <c r="AF419" s="209"/>
      <c r="AG419" s="209" t="s">
        <v>108</v>
      </c>
      <c r="AH419" s="209"/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x14ac:dyDescent="0.2">
      <c r="A420" s="5"/>
      <c r="B420" s="6"/>
      <c r="C420" s="247"/>
      <c r="D420" s="8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AE420">
        <v>15</v>
      </c>
      <c r="AF420">
        <v>21</v>
      </c>
    </row>
    <row r="421" spans="1:60" x14ac:dyDescent="0.2">
      <c r="A421" s="212"/>
      <c r="B421" s="213" t="s">
        <v>29</v>
      </c>
      <c r="C421" s="248"/>
      <c r="D421" s="214"/>
      <c r="E421" s="215"/>
      <c r="F421" s="215"/>
      <c r="G421" s="240">
        <f>G8+G44+G52+G56+G132+G217+G363</f>
        <v>0</v>
      </c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AE421">
        <f>SUMIF(L7:L419,AE420,G7:G419)</f>
        <v>0</v>
      </c>
      <c r="AF421">
        <f>SUMIF(L7:L419,AF420,G7:G419)</f>
        <v>0</v>
      </c>
      <c r="AG421" t="s">
        <v>516</v>
      </c>
    </row>
    <row r="422" spans="1:60" x14ac:dyDescent="0.2">
      <c r="C422" s="249"/>
      <c r="D422" s="193"/>
      <c r="AG422" t="s">
        <v>525</v>
      </c>
    </row>
    <row r="423" spans="1:60" x14ac:dyDescent="0.2">
      <c r="D423" s="193"/>
    </row>
    <row r="424" spans="1:60" x14ac:dyDescent="0.2">
      <c r="D424" s="193"/>
    </row>
    <row r="425" spans="1:60" x14ac:dyDescent="0.2">
      <c r="D425" s="193"/>
    </row>
    <row r="426" spans="1:60" x14ac:dyDescent="0.2">
      <c r="D426" s="193"/>
    </row>
    <row r="427" spans="1:60" x14ac:dyDescent="0.2">
      <c r="D427" s="193"/>
    </row>
    <row r="428" spans="1:60" x14ac:dyDescent="0.2">
      <c r="D428" s="193"/>
    </row>
    <row r="429" spans="1:60" x14ac:dyDescent="0.2">
      <c r="D429" s="193"/>
    </row>
    <row r="430" spans="1:60" x14ac:dyDescent="0.2">
      <c r="D430" s="193"/>
    </row>
    <row r="431" spans="1:60" x14ac:dyDescent="0.2">
      <c r="D431" s="193"/>
    </row>
    <row r="432" spans="1:60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algorithmName="SHA-512" hashValue="UrMb8iRevhLPk3cjg2rRaF2olYcFMHFuJKgE64yshQQpLT7RgFaqERotZC0NQwD/kawOuXxacWlMiP3HNR+w7Q==" saltValue="qbX/nIV7zLDRuF+XTBxSFw==" spinCount="100000" sheet="1"/>
  <mergeCells count="271">
    <mergeCell ref="C419:G419"/>
    <mergeCell ref="C409:G409"/>
    <mergeCell ref="C411:G411"/>
    <mergeCell ref="C413:G413"/>
    <mergeCell ref="C415:G415"/>
    <mergeCell ref="C416:G416"/>
    <mergeCell ref="C418:G418"/>
    <mergeCell ref="C397:G397"/>
    <mergeCell ref="C399:G399"/>
    <mergeCell ref="C401:G401"/>
    <mergeCell ref="C403:G403"/>
    <mergeCell ref="C405:G405"/>
    <mergeCell ref="C407:G407"/>
    <mergeCell ref="C385:G385"/>
    <mergeCell ref="C387:G387"/>
    <mergeCell ref="C389:G389"/>
    <mergeCell ref="C391:G391"/>
    <mergeCell ref="C393:G393"/>
    <mergeCell ref="C395:G395"/>
    <mergeCell ref="C373:G373"/>
    <mergeCell ref="C375:G375"/>
    <mergeCell ref="C377:G377"/>
    <mergeCell ref="C379:G379"/>
    <mergeCell ref="C381:G381"/>
    <mergeCell ref="C383:G383"/>
    <mergeCell ref="C361:G361"/>
    <mergeCell ref="C362:G362"/>
    <mergeCell ref="C365:G365"/>
    <mergeCell ref="C367:G367"/>
    <mergeCell ref="C369:G369"/>
    <mergeCell ref="C371:G371"/>
    <mergeCell ref="C353:G353"/>
    <mergeCell ref="C354:G354"/>
    <mergeCell ref="C355:G355"/>
    <mergeCell ref="C356:G356"/>
    <mergeCell ref="C358:G358"/>
    <mergeCell ref="C359:G359"/>
    <mergeCell ref="C346:G346"/>
    <mergeCell ref="C347:G347"/>
    <mergeCell ref="C348:G348"/>
    <mergeCell ref="C349:G349"/>
    <mergeCell ref="C350:G350"/>
    <mergeCell ref="C352:G352"/>
    <mergeCell ref="C336:G336"/>
    <mergeCell ref="C337:G337"/>
    <mergeCell ref="C339:G339"/>
    <mergeCell ref="C341:G341"/>
    <mergeCell ref="C343:G343"/>
    <mergeCell ref="C345:G345"/>
    <mergeCell ref="C330:G330"/>
    <mergeCell ref="C331:G331"/>
    <mergeCell ref="C332:G332"/>
    <mergeCell ref="C333:G333"/>
    <mergeCell ref="C334:G334"/>
    <mergeCell ref="C335:G335"/>
    <mergeCell ref="C323:G323"/>
    <mergeCell ref="C324:G324"/>
    <mergeCell ref="C325:G325"/>
    <mergeCell ref="C326:G326"/>
    <mergeCell ref="C327:G327"/>
    <mergeCell ref="C328:G328"/>
    <mergeCell ref="C317:G317"/>
    <mergeCell ref="C318:G318"/>
    <mergeCell ref="C319:G319"/>
    <mergeCell ref="C320:G320"/>
    <mergeCell ref="C321:G321"/>
    <mergeCell ref="C322:G322"/>
    <mergeCell ref="C309:G309"/>
    <mergeCell ref="C310:G310"/>
    <mergeCell ref="C311:G311"/>
    <mergeCell ref="C313:G313"/>
    <mergeCell ref="C314:G314"/>
    <mergeCell ref="C315:G315"/>
    <mergeCell ref="C303:G303"/>
    <mergeCell ref="C304:G304"/>
    <mergeCell ref="C305:G305"/>
    <mergeCell ref="C306:G306"/>
    <mergeCell ref="C307:G307"/>
    <mergeCell ref="C308:G308"/>
    <mergeCell ref="C296:G296"/>
    <mergeCell ref="C298:G298"/>
    <mergeCell ref="C299:G299"/>
    <mergeCell ref="C300:G300"/>
    <mergeCell ref="C301:G301"/>
    <mergeCell ref="C302:G302"/>
    <mergeCell ref="C289:G289"/>
    <mergeCell ref="C290:G290"/>
    <mergeCell ref="C291:G291"/>
    <mergeCell ref="C292:G292"/>
    <mergeCell ref="C293:G293"/>
    <mergeCell ref="C294:G294"/>
    <mergeCell ref="C282:G282"/>
    <mergeCell ref="C284:G284"/>
    <mergeCell ref="C285:G285"/>
    <mergeCell ref="C286:G286"/>
    <mergeCell ref="C287:G287"/>
    <mergeCell ref="C288:G288"/>
    <mergeCell ref="C270:G270"/>
    <mergeCell ref="C272:G272"/>
    <mergeCell ref="C274:G274"/>
    <mergeCell ref="C276:G276"/>
    <mergeCell ref="C278:G278"/>
    <mergeCell ref="C280:G280"/>
    <mergeCell ref="C258:G258"/>
    <mergeCell ref="C260:G260"/>
    <mergeCell ref="C262:G262"/>
    <mergeCell ref="C264:G264"/>
    <mergeCell ref="C266:G266"/>
    <mergeCell ref="C268:G268"/>
    <mergeCell ref="C247:G247"/>
    <mergeCell ref="C249:G249"/>
    <mergeCell ref="C250:G250"/>
    <mergeCell ref="C252:G252"/>
    <mergeCell ref="C254:G254"/>
    <mergeCell ref="C256:G256"/>
    <mergeCell ref="C238:G238"/>
    <mergeCell ref="C239:G239"/>
    <mergeCell ref="C241:G241"/>
    <mergeCell ref="C242:G242"/>
    <mergeCell ref="C244:G244"/>
    <mergeCell ref="C245:G245"/>
    <mergeCell ref="C228:G228"/>
    <mergeCell ref="C229:G229"/>
    <mergeCell ref="C231:G231"/>
    <mergeCell ref="C233:G233"/>
    <mergeCell ref="C235:G235"/>
    <mergeCell ref="C236:G236"/>
    <mergeCell ref="C219:G219"/>
    <mergeCell ref="C220:G220"/>
    <mergeCell ref="C222:G222"/>
    <mergeCell ref="C223:G223"/>
    <mergeCell ref="C225:G225"/>
    <mergeCell ref="C226:G226"/>
    <mergeCell ref="C208:G208"/>
    <mergeCell ref="C210:G210"/>
    <mergeCell ref="C212:G212"/>
    <mergeCell ref="C213:G213"/>
    <mergeCell ref="C215:G215"/>
    <mergeCell ref="C216:G216"/>
    <mergeCell ref="C197:G197"/>
    <mergeCell ref="C199:G199"/>
    <mergeCell ref="C201:G201"/>
    <mergeCell ref="C202:G202"/>
    <mergeCell ref="C204:G204"/>
    <mergeCell ref="C206:G206"/>
    <mergeCell ref="C190:G190"/>
    <mergeCell ref="C192:G192"/>
    <mergeCell ref="C193:G193"/>
    <mergeCell ref="C194:G194"/>
    <mergeCell ref="C195:G195"/>
    <mergeCell ref="C196:G196"/>
    <mergeCell ref="C184:G184"/>
    <mergeCell ref="C185:G185"/>
    <mergeCell ref="C186:G186"/>
    <mergeCell ref="C187:G187"/>
    <mergeCell ref="C188:G188"/>
    <mergeCell ref="C189:G189"/>
    <mergeCell ref="C178:G178"/>
    <mergeCell ref="C179:G179"/>
    <mergeCell ref="C180:G180"/>
    <mergeCell ref="C181:G181"/>
    <mergeCell ref="C182:G182"/>
    <mergeCell ref="C183:G183"/>
    <mergeCell ref="C170:G170"/>
    <mergeCell ref="C172:G172"/>
    <mergeCell ref="C174:G174"/>
    <mergeCell ref="C175:G175"/>
    <mergeCell ref="C176:G176"/>
    <mergeCell ref="C177:G177"/>
    <mergeCell ref="C162:G162"/>
    <mergeCell ref="C163:G163"/>
    <mergeCell ref="C164:G164"/>
    <mergeCell ref="C166:G166"/>
    <mergeCell ref="C167:G167"/>
    <mergeCell ref="C168:G168"/>
    <mergeCell ref="C153:G153"/>
    <mergeCell ref="C155:G155"/>
    <mergeCell ref="C156:G156"/>
    <mergeCell ref="C158:G158"/>
    <mergeCell ref="C159:G159"/>
    <mergeCell ref="C160:G160"/>
    <mergeCell ref="C144:G144"/>
    <mergeCell ref="C145:G145"/>
    <mergeCell ref="C147:G147"/>
    <mergeCell ref="C148:G148"/>
    <mergeCell ref="C150:G150"/>
    <mergeCell ref="C151:G151"/>
    <mergeCell ref="C134:G134"/>
    <mergeCell ref="C136:G136"/>
    <mergeCell ref="C138:G138"/>
    <mergeCell ref="C139:G139"/>
    <mergeCell ref="C141:G141"/>
    <mergeCell ref="C142:G142"/>
    <mergeCell ref="C124:G124"/>
    <mergeCell ref="C126:G126"/>
    <mergeCell ref="C127:G127"/>
    <mergeCell ref="C128:G128"/>
    <mergeCell ref="C130:G130"/>
    <mergeCell ref="C131:G131"/>
    <mergeCell ref="C117:G117"/>
    <mergeCell ref="C119:G119"/>
    <mergeCell ref="C120:G120"/>
    <mergeCell ref="C121:G121"/>
    <mergeCell ref="C122:G122"/>
    <mergeCell ref="C123:G123"/>
    <mergeCell ref="C110:G110"/>
    <mergeCell ref="C112:G112"/>
    <mergeCell ref="C113:G113"/>
    <mergeCell ref="C114:G114"/>
    <mergeCell ref="C115:G115"/>
    <mergeCell ref="C116:G116"/>
    <mergeCell ref="C100:G100"/>
    <mergeCell ref="C102:G102"/>
    <mergeCell ref="C104:G104"/>
    <mergeCell ref="C106:G106"/>
    <mergeCell ref="C108:G108"/>
    <mergeCell ref="C109:G109"/>
    <mergeCell ref="C88:G88"/>
    <mergeCell ref="C90:G90"/>
    <mergeCell ref="C92:G92"/>
    <mergeCell ref="C94:G94"/>
    <mergeCell ref="C96:G96"/>
    <mergeCell ref="C98:G98"/>
    <mergeCell ref="C76:G76"/>
    <mergeCell ref="C78:G78"/>
    <mergeCell ref="C80:G80"/>
    <mergeCell ref="C82:G82"/>
    <mergeCell ref="C84:G84"/>
    <mergeCell ref="C86:G86"/>
    <mergeCell ref="C64:G64"/>
    <mergeCell ref="C66:G66"/>
    <mergeCell ref="C68:G68"/>
    <mergeCell ref="C70:G70"/>
    <mergeCell ref="C72:G72"/>
    <mergeCell ref="C74:G74"/>
    <mergeCell ref="C51:G51"/>
    <mergeCell ref="C54:G54"/>
    <mergeCell ref="C55:G55"/>
    <mergeCell ref="C58:G58"/>
    <mergeCell ref="C60:G60"/>
    <mergeCell ref="C62:G62"/>
    <mergeCell ref="C40:G40"/>
    <mergeCell ref="C41:G41"/>
    <mergeCell ref="C43:G43"/>
    <mergeCell ref="C46:G46"/>
    <mergeCell ref="C48:G48"/>
    <mergeCell ref="C49:G49"/>
    <mergeCell ref="C31:G31"/>
    <mergeCell ref="C32:G32"/>
    <mergeCell ref="C34:G34"/>
    <mergeCell ref="C35:G35"/>
    <mergeCell ref="C37:G37"/>
    <mergeCell ref="C38:G38"/>
    <mergeCell ref="C22:G22"/>
    <mergeCell ref="C23:G23"/>
    <mergeCell ref="C25:G25"/>
    <mergeCell ref="C26:G26"/>
    <mergeCell ref="C28:G28"/>
    <mergeCell ref="C29:G29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'SO01 001 Pol'!Názvy_tisku</vt:lpstr>
      <vt:lpstr>oadresa</vt:lpstr>
      <vt:lpstr>Stavba!Objednatel</vt:lpstr>
      <vt:lpstr>Stavba!Objekt</vt:lpstr>
      <vt:lpstr>'SO01 001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Projekce</dc:creator>
  <cp:lastModifiedBy>Projekce</cp:lastModifiedBy>
  <cp:lastPrinted>2014-02-28T09:52:57Z</cp:lastPrinted>
  <dcterms:created xsi:type="dcterms:W3CDTF">2009-04-08T07:15:50Z</dcterms:created>
  <dcterms:modified xsi:type="dcterms:W3CDTF">2018-08-29T07:19:43Z</dcterms:modified>
</cp:coreProperties>
</file>